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LTV（顧客1人あたり）の記入例" sheetId="3" state="visible" r:id="rId3"/>
    <sheet xmlns:r="http://schemas.openxmlformats.org/officeDocument/2006/relationships" name="②-前提の決め方の記入例" sheetId="4" state="visible" r:id="rId4"/>
    <sheet xmlns:r="http://schemas.openxmlformats.org/officeDocument/2006/relationships" name="③ 月次の収支（36か月）" sheetId="5" state="visible" r:id="rId5"/>
    <sheet xmlns:r="http://schemas.openxmlformats.org/officeDocument/2006/relationships" name="④ LTV（顧客1人あたり）" sheetId="6" state="visible" r:id="rId6"/>
    <sheet xmlns:r="http://schemas.openxmlformats.org/officeDocument/2006/relationships" name="⑤ 前提の決め方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6">
    <font>
      <name val="Calibri"/>
      <family val="2"/>
      <color theme="1"/>
      <sz val="11"/>
      <scheme val="minor"/>
    </font>
    <font>
      <b val="1"/>
      <color rgb="002E5C8A"/>
    </font>
    <font>
      <color rgb="00666666"/>
      <sz val="10"/>
    </font>
    <font>
      <b val="1"/>
      <color rgb="00FFFFFF"/>
      <sz val="11"/>
    </font>
    <font>
      <b val="1"/>
      <color rgb="00C0392B"/>
    </font>
    <font>
      <b val="1"/>
    </font>
    <font>
      <i val="1"/>
      <color rgb="008A8A8A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EC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</fills>
  <borders count="6">
    <border>
      <left/>
      <right/>
      <top/>
      <bottom/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/>
      <top style="thin">
        <color rgb="00D5DFEA"/>
      </top>
      <bottom style="thin">
        <color rgb="00D5DFEA"/>
      </bottom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7" fillId="3" borderId="0" applyAlignment="1" pivotButton="0" quotePrefix="0" xfId="0">
      <alignment vertical="center" indent="1"/>
    </xf>
    <xf numFmtId="0" fontId="8" fillId="4" borderId="0" applyAlignment="1" pivotButton="0" quotePrefix="0" xfId="0">
      <alignment vertical="center" wrapText="1" indent="1"/>
    </xf>
    <xf numFmtId="0" fontId="9" fillId="0" borderId="0" pivotButton="0" quotePrefix="0" xfId="0"/>
    <xf numFmtId="0" fontId="10" fillId="0" borderId="0" applyAlignment="1" pivotButton="0" quotePrefix="0" xfId="0">
      <alignment horizontal="center"/>
    </xf>
    <xf numFmtId="0" fontId="11" fillId="0" borderId="0" applyAlignment="1" pivotButton="0" quotePrefix="0" xfId="0">
      <alignment wrapText="1"/>
    </xf>
    <xf numFmtId="0" fontId="12" fillId="5" borderId="0" applyAlignment="1" pivotButton="0" quotePrefix="0" xfId="0">
      <alignment horizontal="center" vertical="center"/>
    </xf>
    <xf numFmtId="0" fontId="11" fillId="2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wrapText="1"/>
    </xf>
    <xf numFmtId="0" fontId="15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3" fontId="0" fillId="2" borderId="1" pivotButton="0" quotePrefix="0" xfId="0"/>
    <xf numFmtId="0" fontId="2" fillId="0" borderId="0" pivotButton="0" quotePrefix="0" xfId="0"/>
    <xf numFmtId="164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3" fillId="3" borderId="0" pivotButton="0" quotePrefix="0" xfId="0"/>
    <xf numFmtId="0" fontId="5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1">
    <dxf>
      <fill>
        <patternFill patternType="solid">
          <fgColor rgb="00F7FA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LIFRELL</author>
  </authors>
  <commentList>
    <comment ref="A13" authorId="0" shapeId="0">
      <text>
        <t>販売開始を1として、上から順に36まで入れます</t>
      </text>
    </comment>
    <comment ref="B13" authorId="0" shapeId="0">
      <text>
        <t>前提の「毎月の新規獲得数」が自動で入ります</t>
      </text>
    </comment>
    <comment ref="C13" authorId="0" shapeId="0">
      <text>
        <t>過去に獲得した人のうち、この月も定期を受け取る人数です</t>
      </text>
    </comment>
    <comment ref="E13" authorId="0" shapeId="0">
      <text>
        <t>初回と定期のお届け件数×（原価＋物流費）です</t>
      </text>
    </comment>
    <comment ref="G13" authorId="0" shapeId="0">
      <text>
        <t>新規獲得数×獲得単価。広告費は獲得した月に出ていく前提です</t>
      </text>
    </comment>
    <comment ref="I13" authorId="0" shapeId="0">
      <text>
        <t>その月だけの売上から費用を引いた額です</t>
      </text>
    </comment>
    <comment ref="J13" authorId="0" shapeId="0">
      <text>
        <t>1か月目からこの月までの損益の合計です</t>
      </text>
    </comment>
    <comment ref="K13" authorId="0" shapeId="0">
      <text>
        <t>累計損益がはじめてプラスになった月に★が付きます</t>
      </text>
    </comment>
  </commentList>
</comments>
</file>

<file path=xl/comments/comment2.xml><?xml version="1.0" encoding="utf-8"?>
<comments xmlns="http://schemas.openxmlformats.org/spreadsheetml/2006/main">
  <authors>
    <author>LIFRELL</author>
  </authors>
  <commentList>
    <comment ref="A11" authorId="0" shapeId="0">
      <text>
        <t>1回目＝初回のお届け。上から順に入れます</t>
      </text>
    </comment>
    <comment ref="B11" authorId="0" shapeId="0">
      <text>
        <t>初回の人を1としたとき、その回まで続いている割合です</t>
      </text>
    </comment>
    <comment ref="C11" authorId="0" shapeId="0">
      <text>
        <t>届く人の割合×価格。1人あたりの平均の売上です</t>
      </text>
    </comment>
    <comment ref="F11" authorId="0" shapeId="0">
      <text>
        <t>獲得単価は1回目にだけかかります</t>
      </text>
    </comment>
    <comment ref="H11" authorId="0" shapeId="0">
      <text>
        <t>これがプラスになれば、1人分の広告費を回収できています</t>
      </text>
    </comment>
  </commentList>
</comments>
</file>

<file path=xl/comments/comment3.xml><?xml version="1.0" encoding="utf-8"?>
<comments xmlns="http://schemas.openxmlformats.org/spreadsheetml/2006/main">
  <authors>
    <author>LIFRELL</author>
  </authors>
  <commentList>
    <comment ref="A13" authorId="0" shapeId="0">
      <text>
        <t>販売開始を1として、上から順に36まで入れます</t>
      </text>
    </comment>
    <comment ref="B13" authorId="0" shapeId="0">
      <text>
        <t>前提の「毎月の新規獲得数」が自動で入ります</t>
      </text>
    </comment>
    <comment ref="C13" authorId="0" shapeId="0">
      <text>
        <t>過去に獲得した人のうち、この月も定期を受け取る人数です</t>
      </text>
    </comment>
    <comment ref="E13" authorId="0" shapeId="0">
      <text>
        <t>初回と定期のお届け件数×（原価＋物流費）です</t>
      </text>
    </comment>
    <comment ref="G13" authorId="0" shapeId="0">
      <text>
        <t>新規獲得数×獲得単価。広告費は獲得した月に出ていく前提です</t>
      </text>
    </comment>
    <comment ref="I13" authorId="0" shapeId="0">
      <text>
        <t>その月だけの売上から費用を引いた額です</t>
      </text>
    </comment>
    <comment ref="J13" authorId="0" shapeId="0">
      <text>
        <t>1か月目からこの月までの損益の合計です</t>
      </text>
    </comment>
    <comment ref="K13" authorId="0" shapeId="0">
      <text>
        <t>累計損益がはじめてプラスになった月に★が付きます</t>
      </text>
    </comment>
  </commentList>
</comments>
</file>

<file path=xl/comments/comment4.xml><?xml version="1.0" encoding="utf-8"?>
<comments xmlns="http://schemas.openxmlformats.org/spreadsheetml/2006/main">
  <authors>
    <author>LIFRELL</author>
  </authors>
  <commentList>
    <comment ref="A11" authorId="0" shapeId="0">
      <text>
        <t>1回目＝初回のお届け。上から順に入れます</t>
      </text>
    </comment>
    <comment ref="B11" authorId="0" shapeId="0">
      <text>
        <t>初回の人を1としたとき、その回まで続いている割合です</t>
      </text>
    </comment>
    <comment ref="C11" authorId="0" shapeId="0">
      <text>
        <t>届く人の割合×価格。1人あたりの平均の売上です</t>
      </text>
    </comment>
    <comment ref="F11" authorId="0" shapeId="0">
      <text>
        <t>獲得単価は1回目にだけかかります</t>
      </text>
    </comment>
    <comment ref="H11" authorId="0" shapeId="0">
      <text>
        <t>これがプラスになれば、1人分の広告費を回収できています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" t="inlineStr">
        <is>
          <t>D2C定期通販の収支シミュレーション（36か月）</t>
        </is>
      </c>
    </row>
    <row r="3" ht="40" customHeight="1">
      <c r="B3" s="2" t="inlineStr">
        <is>
          <t>価格・継続率・原価・獲得単価などの前提を入れるだけで、36か月分の月次の損益と累計、広告費を取り戻せる月が自動で出ます。顧客1人あたりのLTV（生涯でもたらす利益）も同じ前提で確かめられます。</t>
        </is>
      </c>
    </row>
    <row r="4"/>
    <row r="5" ht="24" customHeight="1">
      <c r="B5" s="3" t="inlineStr">
        <is>
          <t>こんなときに使えます</t>
        </is>
      </c>
    </row>
    <row r="6" ht="22" customHeight="1">
      <c r="B6" s="4" t="inlineStr">
        <is>
          <t>✓</t>
        </is>
      </c>
      <c r="C6" s="5" t="inlineStr">
        <is>
          <t>新しい定期商品を出す前に、どのくらいの広告費まで耐えられるかを見積もりたいとき</t>
        </is>
      </c>
    </row>
    <row r="7" ht="22" customHeight="1">
      <c r="B7" s="4" t="inlineStr">
        <is>
          <t>✓</t>
        </is>
      </c>
      <c r="C7" s="5" t="inlineStr">
        <is>
          <t>成果報酬の単価や初回価格を変えたら、黒字になる時期がどう動くかを比べたいとき</t>
        </is>
      </c>
    </row>
    <row r="8" ht="22" customHeight="1">
      <c r="B8" s="4" t="inlineStr">
        <is>
          <t>✓</t>
        </is>
      </c>
      <c r="C8" s="5" t="inlineStr">
        <is>
          <t>決裁者や出資者に、資金がいちばん減る時期と回収の見通しを説明したいとき</t>
        </is>
      </c>
    </row>
    <row r="9"/>
    <row r="10" ht="24" customHeight="1">
      <c r="B10" s="3" t="inlineStr">
        <is>
          <t>使い方は3ステップ</t>
        </is>
      </c>
    </row>
    <row r="11" ht="28" customHeight="1">
      <c r="B11" s="6" t="inlineStr">
        <is>
          <t>STEP1</t>
        </is>
      </c>
      <c r="C11" s="7" t="inlineStr">
        <is>
          <t>上の前提欄（青い枠）に価格・継続率・費用を入れます</t>
        </is>
      </c>
    </row>
    <row r="12" ht="28" customHeight="1">
      <c r="B12" s="6" t="inlineStr">
        <is>
          <t>STEP2</t>
        </is>
      </c>
      <c r="C12" s="7" t="inlineStr">
        <is>
          <t>経過月の列に1から36まで入れると、各月の数字が出ます</t>
        </is>
      </c>
    </row>
    <row r="13" ht="28" customHeight="1">
      <c r="B13" s="6" t="inlineStr">
        <is>
          <t>STEP3</t>
        </is>
      </c>
      <c r="C13" s="7" t="inlineStr">
        <is>
          <t>累計損益と「回収の状況」で、黒字に転じる月を確かめます</t>
        </is>
      </c>
    </row>
    <row r="14"/>
    <row r="15" ht="24" customHeight="1">
      <c r="B15" s="3" t="inlineStr">
        <is>
          <t>ちょっとしたコツ</t>
        </is>
      </c>
    </row>
    <row r="16" ht="22" customHeight="1">
      <c r="B16" s="8" t="inlineStr">
        <is>
          <t>💡</t>
        </is>
      </c>
      <c r="C16" s="9" t="inlineStr">
        <is>
          <t>継続率は楽観しがちです。まずは控えめな値で一度回し、上振れは別シートで試しましょう。</t>
        </is>
      </c>
    </row>
    <row r="17" ht="22" customHeight="1">
      <c r="B17" s="8" t="inlineStr">
        <is>
          <t>💡</t>
        </is>
      </c>
      <c r="C17" s="9" t="inlineStr">
        <is>
          <t>獲得単価だけ変えたシートを複製して並べると、広告費の上限が一目でわかります。</t>
        </is>
      </c>
    </row>
    <row r="18" ht="22" customHeight="1">
      <c r="B18" s="8" t="inlineStr">
        <is>
          <t>💡</t>
        </is>
      </c>
      <c r="C18" s="9" t="inlineStr">
        <is>
          <t>物流費には送料だけでなく、資材費や同梱物の印刷代もならして入れると実態に近づきます。</t>
        </is>
      </c>
    </row>
    <row r="19"/>
    <row r="20" ht="32" customHeight="1">
      <c r="B20" s="10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11" t="inlineStr">
        <is>
          <t>提供：株式会社LIFRELL（LIF Tech）　自由に改変して、社内でお使いください。</t>
        </is>
      </c>
    </row>
  </sheetData>
  <mergeCells count="7">
    <mergeCell ref="B2:C2"/>
    <mergeCell ref="B15:C15"/>
    <mergeCell ref="B3:C3"/>
    <mergeCell ref="B5:C5"/>
    <mergeCell ref="B20:C20"/>
    <mergeCell ref="B10:C10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K51"/>
  <sheetViews>
    <sheetView zoomScale="11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4" customWidth="1" min="3" max="3"/>
    <col width="13" customWidth="1" min="4" max="4"/>
    <col width="13" customWidth="1" min="5" max="5"/>
    <col width="11" customWidth="1" min="6" max="6"/>
    <col width="13" customWidth="1" min="7" max="7"/>
    <col width="11" customWidth="1" min="8" max="8"/>
    <col width="13" customWidth="1" min="9" max="9"/>
    <col width="14" customWidth="1" min="10" max="10"/>
    <col width="16" customWidth="1" min="11" max="11"/>
  </cols>
  <sheetData>
    <row r="1">
      <c r="A1" s="12" t="inlineStr">
        <is>
          <t>前提（黄色のセルを書き換えると、下の表が計算し直されます）</t>
        </is>
      </c>
    </row>
    <row r="2">
      <c r="A2" s="13" t="inlineStr">
        <is>
          <t>初回価格</t>
        </is>
      </c>
      <c r="B2" s="28" t="n"/>
      <c r="C2" s="29" t="n"/>
      <c r="D2" s="14" t="n">
        <v>1500</v>
      </c>
      <c r="E2" s="15" t="inlineStr">
        <is>
          <t>円（税込）。はじめて買う人が払う金額</t>
        </is>
      </c>
    </row>
    <row r="3">
      <c r="A3" s="13" t="inlineStr">
        <is>
          <t>2回目以降の価格</t>
        </is>
      </c>
      <c r="B3" s="28" t="n"/>
      <c r="C3" s="29" t="n"/>
      <c r="D3" s="14" t="n">
        <v>5800</v>
      </c>
      <c r="E3" s="15" t="inlineStr">
        <is>
          <t>円（税込）。定期で届く2回目からの金額</t>
        </is>
      </c>
    </row>
    <row r="4">
      <c r="A4" s="13" t="inlineStr">
        <is>
          <t>2回目への継続率</t>
        </is>
      </c>
      <c r="B4" s="28" t="n"/>
      <c r="C4" s="29" t="n"/>
      <c r="D4" s="16" t="n">
        <v>0.55</v>
      </c>
      <c r="E4" s="15" t="inlineStr">
        <is>
          <t>割合（0.55＝55%）。初回の人が2回目も受け取る割合（F2転換率）</t>
        </is>
      </c>
    </row>
    <row r="5">
      <c r="A5" s="13" t="inlineStr">
        <is>
          <t>3回目以降の月次継続率</t>
        </is>
      </c>
      <c r="B5" s="28" t="n"/>
      <c r="C5" s="29" t="n"/>
      <c r="D5" s="16" t="n">
        <v>0.82</v>
      </c>
      <c r="E5" s="15" t="inlineStr">
        <is>
          <t>割合（0.82＝82%）。前の月から続ける人の割合</t>
        </is>
      </c>
    </row>
    <row r="6">
      <c r="A6" s="13" t="inlineStr">
        <is>
          <t>1回あたりの原価</t>
        </is>
      </c>
      <c r="B6" s="28" t="n"/>
      <c r="C6" s="29" t="n"/>
      <c r="D6" s="17" t="n">
        <v>850</v>
      </c>
      <c r="E6" s="15" t="inlineStr">
        <is>
          <t>円。商品1回分の製造原価（容器・箱を含む）</t>
        </is>
      </c>
    </row>
    <row r="7">
      <c r="A7" s="13" t="inlineStr">
        <is>
          <t>1回あたりの物流費</t>
        </is>
      </c>
      <c r="B7" s="28" t="n"/>
      <c r="C7" s="29" t="n"/>
      <c r="D7" s="17" t="n">
        <v>450</v>
      </c>
      <c r="E7" s="15" t="inlineStr">
        <is>
          <t>円。保管・ピッキング・梱包・送料をならした額</t>
        </is>
      </c>
    </row>
    <row r="8">
      <c r="A8" s="13" t="inlineStr">
        <is>
          <t>決済手数料率</t>
        </is>
      </c>
      <c r="B8" s="28" t="n"/>
      <c r="C8" s="29" t="n"/>
      <c r="D8" s="16" t="n">
        <v>0.035</v>
      </c>
      <c r="E8" s="15" t="inlineStr">
        <is>
          <t>割合（0.035＝3.5%）。売上にかかる手数料</t>
        </is>
      </c>
    </row>
    <row r="9">
      <c r="A9" s="13" t="inlineStr">
        <is>
          <t>獲得単価</t>
        </is>
      </c>
      <c r="B9" s="28" t="n"/>
      <c r="C9" s="29" t="n"/>
      <c r="D9" s="14" t="n">
        <v>9000</v>
      </c>
      <c r="E9" s="15" t="inlineStr">
        <is>
          <t>円。新規1人を獲得する広告費（成果報酬の単価など）</t>
        </is>
      </c>
    </row>
    <row r="10">
      <c r="A10" s="13" t="inlineStr">
        <is>
          <t>毎月の新規獲得数</t>
        </is>
      </c>
      <c r="B10" s="28" t="n"/>
      <c r="C10" s="29" t="n"/>
      <c r="D10" s="17" t="n">
        <v>400</v>
      </c>
      <c r="E10" s="15" t="inlineStr">
        <is>
          <t>人／月。毎月同じ人数を獲得すると仮定します</t>
        </is>
      </c>
    </row>
    <row r="11">
      <c r="A11" s="13" t="inlineStr">
        <is>
          <t>毎月の固定費</t>
        </is>
      </c>
      <c r="B11" s="28" t="n"/>
      <c r="C11" s="29" t="n"/>
      <c r="D11" s="14" t="n">
        <v>300000</v>
      </c>
      <c r="E11" s="15" t="inlineStr">
        <is>
          <t>円／月。人件費・システム利用料・問い合わせ窓口など</t>
        </is>
      </c>
    </row>
    <row r="12"/>
    <row r="13" ht="30" customHeight="1">
      <c r="A13" s="18" t="inlineStr">
        <is>
          <t>経過月</t>
        </is>
      </c>
      <c r="B13" s="18" t="inlineStr">
        <is>
          <t>新規獲得数</t>
        </is>
      </c>
      <c r="C13" s="18" t="inlineStr">
        <is>
          <t>2回目以降のお届け件数</t>
        </is>
      </c>
      <c r="D13" s="18" t="inlineStr">
        <is>
          <t>売上</t>
        </is>
      </c>
      <c r="E13" s="18" t="inlineStr">
        <is>
          <t>原価・物流費</t>
        </is>
      </c>
      <c r="F13" s="18" t="inlineStr">
        <is>
          <t>決済手数料</t>
        </is>
      </c>
      <c r="G13" s="18" t="inlineStr">
        <is>
          <t>広告費</t>
        </is>
      </c>
      <c r="H13" s="18" t="inlineStr">
        <is>
          <t>固定費</t>
        </is>
      </c>
      <c r="I13" s="18" t="inlineStr">
        <is>
          <t>月の損益</t>
        </is>
      </c>
      <c r="J13" s="18" t="inlineStr">
        <is>
          <t>累計損益</t>
        </is>
      </c>
      <c r="K13" s="18" t="inlineStr">
        <is>
          <t>回収の状況</t>
        </is>
      </c>
    </row>
    <row r="14" ht="22" customHeight="1">
      <c r="A14" s="19" t="n">
        <v>1</v>
      </c>
      <c r="B14" s="19">
        <f>IF(A14="","",$D$10)</f>
        <v/>
      </c>
      <c r="C14" s="19">
        <f>IF(A14="","",ROUND(B14*$D$4*(1-$D$5^(A14-1))/(1-$D$5),0))</f>
        <v/>
      </c>
      <c r="D14" s="20">
        <f>IF(A14="","",B14*$D$2+C14*$D$3)</f>
        <v/>
      </c>
      <c r="E14" s="20">
        <f>IF(A14="","",(B14+C14)*($D$6+$D$7))</f>
        <v/>
      </c>
      <c r="F14" s="20">
        <f>IF(A14="","",ROUND(D14*$D$8,0))</f>
        <v/>
      </c>
      <c r="G14" s="20">
        <f>IF(A14="","",B14*$D$9)</f>
        <v/>
      </c>
      <c r="H14" s="20">
        <f>IF(A14="","",$D$11)</f>
        <v/>
      </c>
      <c r="I14" s="20">
        <f>IF(A14="","",D14-E14-F14-G14-H14)</f>
        <v/>
      </c>
      <c r="J14" s="20">
        <f>IF(A14="","",SUM(OFFSET(I14,1-A14,0,A14,1)))</f>
        <v/>
      </c>
      <c r="K14" s="19">
        <f>IF(A14="","",IF(J14&lt;0,"累計はまだ赤字",IF(A14=1,"★この月で回収",IF(OFFSET(J14,-1,0)&lt;0,"★この月で回収","回収済み"))))</f>
        <v/>
      </c>
    </row>
    <row r="15" ht="22" customHeight="1">
      <c r="A15" s="19" t="n">
        <v>2</v>
      </c>
      <c r="B15" s="19">
        <f>IF(A15="","",$D$10)</f>
        <v/>
      </c>
      <c r="C15" s="19">
        <f>IF(A15="","",ROUND(B15*$D$4*(1-$D$5^(A15-1))/(1-$D$5),0))</f>
        <v/>
      </c>
      <c r="D15" s="20">
        <f>IF(A15="","",B15*$D$2+C15*$D$3)</f>
        <v/>
      </c>
      <c r="E15" s="20">
        <f>IF(A15="","",(B15+C15)*($D$6+$D$7))</f>
        <v/>
      </c>
      <c r="F15" s="20">
        <f>IF(A15="","",ROUND(D15*$D$8,0))</f>
        <v/>
      </c>
      <c r="G15" s="20">
        <f>IF(A15="","",B15*$D$9)</f>
        <v/>
      </c>
      <c r="H15" s="20">
        <f>IF(A15="","",$D$11)</f>
        <v/>
      </c>
      <c r="I15" s="20">
        <f>IF(A15="","",D15-E15-F15-G15-H15)</f>
        <v/>
      </c>
      <c r="J15" s="20">
        <f>IF(A15="","",SUM(OFFSET(I15,1-A15,0,A15,1)))</f>
        <v/>
      </c>
      <c r="K15" s="19">
        <f>IF(A15="","",IF(J15&lt;0,"累計はまだ赤字",IF(A15=1,"★この月で回収",IF(OFFSET(J15,-1,0)&lt;0,"★この月で回収","回収済み"))))</f>
        <v/>
      </c>
    </row>
    <row r="16" ht="22" customHeight="1">
      <c r="A16" s="19" t="n">
        <v>3</v>
      </c>
      <c r="B16" s="19">
        <f>IF(A16="","",$D$10)</f>
        <v/>
      </c>
      <c r="C16" s="19">
        <f>IF(A16="","",ROUND(B16*$D$4*(1-$D$5^(A16-1))/(1-$D$5),0))</f>
        <v/>
      </c>
      <c r="D16" s="20">
        <f>IF(A16="","",B16*$D$2+C16*$D$3)</f>
        <v/>
      </c>
      <c r="E16" s="20">
        <f>IF(A16="","",(B16+C16)*($D$6+$D$7))</f>
        <v/>
      </c>
      <c r="F16" s="20">
        <f>IF(A16="","",ROUND(D16*$D$8,0))</f>
        <v/>
      </c>
      <c r="G16" s="20">
        <f>IF(A16="","",B16*$D$9)</f>
        <v/>
      </c>
      <c r="H16" s="20">
        <f>IF(A16="","",$D$11)</f>
        <v/>
      </c>
      <c r="I16" s="20">
        <f>IF(A16="","",D16-E16-F16-G16-H16)</f>
        <v/>
      </c>
      <c r="J16" s="20">
        <f>IF(A16="","",SUM(OFFSET(I16,1-A16,0,A16,1)))</f>
        <v/>
      </c>
      <c r="K16" s="19">
        <f>IF(A16="","",IF(J16&lt;0,"累計はまだ赤字",IF(A16=1,"★この月で回収",IF(OFFSET(J16,-1,0)&lt;0,"★この月で回収","回収済み"))))</f>
        <v/>
      </c>
    </row>
    <row r="17" ht="22" customHeight="1">
      <c r="A17" s="19" t="n">
        <v>4</v>
      </c>
      <c r="B17" s="19">
        <f>IF(A17="","",$D$10)</f>
        <v/>
      </c>
      <c r="C17" s="19">
        <f>IF(A17="","",ROUND(B17*$D$4*(1-$D$5^(A17-1))/(1-$D$5),0))</f>
        <v/>
      </c>
      <c r="D17" s="20">
        <f>IF(A17="","",B17*$D$2+C17*$D$3)</f>
        <v/>
      </c>
      <c r="E17" s="20">
        <f>IF(A17="","",(B17+C17)*($D$6+$D$7))</f>
        <v/>
      </c>
      <c r="F17" s="20">
        <f>IF(A17="","",ROUND(D17*$D$8,0))</f>
        <v/>
      </c>
      <c r="G17" s="20">
        <f>IF(A17="","",B17*$D$9)</f>
        <v/>
      </c>
      <c r="H17" s="20">
        <f>IF(A17="","",$D$11)</f>
        <v/>
      </c>
      <c r="I17" s="20">
        <f>IF(A17="","",D17-E17-F17-G17-H17)</f>
        <v/>
      </c>
      <c r="J17" s="20">
        <f>IF(A17="","",SUM(OFFSET(I17,1-A17,0,A17,1)))</f>
        <v/>
      </c>
      <c r="K17" s="19">
        <f>IF(A17="","",IF(J17&lt;0,"累計はまだ赤字",IF(A17=1,"★この月で回収",IF(OFFSET(J17,-1,0)&lt;0,"★この月で回収","回収済み"))))</f>
        <v/>
      </c>
    </row>
    <row r="18" ht="22" customHeight="1">
      <c r="A18" s="19" t="n">
        <v>5</v>
      </c>
      <c r="B18" s="19">
        <f>IF(A18="","",$D$10)</f>
        <v/>
      </c>
      <c r="C18" s="19">
        <f>IF(A18="","",ROUND(B18*$D$4*(1-$D$5^(A18-1))/(1-$D$5),0))</f>
        <v/>
      </c>
      <c r="D18" s="20">
        <f>IF(A18="","",B18*$D$2+C18*$D$3)</f>
        <v/>
      </c>
      <c r="E18" s="20">
        <f>IF(A18="","",(B18+C18)*($D$6+$D$7))</f>
        <v/>
      </c>
      <c r="F18" s="20">
        <f>IF(A18="","",ROUND(D18*$D$8,0))</f>
        <v/>
      </c>
      <c r="G18" s="20">
        <f>IF(A18="","",B18*$D$9)</f>
        <v/>
      </c>
      <c r="H18" s="20">
        <f>IF(A18="","",$D$11)</f>
        <v/>
      </c>
      <c r="I18" s="20">
        <f>IF(A18="","",D18-E18-F18-G18-H18)</f>
        <v/>
      </c>
      <c r="J18" s="20">
        <f>IF(A18="","",SUM(OFFSET(I18,1-A18,0,A18,1)))</f>
        <v/>
      </c>
      <c r="K18" s="19">
        <f>IF(A18="","",IF(J18&lt;0,"累計はまだ赤字",IF(A18=1,"★この月で回収",IF(OFFSET(J18,-1,0)&lt;0,"★この月で回収","回収済み"))))</f>
        <v/>
      </c>
    </row>
    <row r="19" ht="22" customHeight="1">
      <c r="A19" s="19" t="n">
        <v>6</v>
      </c>
      <c r="B19" s="19">
        <f>IF(A19="","",$D$10)</f>
        <v/>
      </c>
      <c r="C19" s="19">
        <f>IF(A19="","",ROUND(B19*$D$4*(1-$D$5^(A19-1))/(1-$D$5),0))</f>
        <v/>
      </c>
      <c r="D19" s="20">
        <f>IF(A19="","",B19*$D$2+C19*$D$3)</f>
        <v/>
      </c>
      <c r="E19" s="20">
        <f>IF(A19="","",(B19+C19)*($D$6+$D$7))</f>
        <v/>
      </c>
      <c r="F19" s="20">
        <f>IF(A19="","",ROUND(D19*$D$8,0))</f>
        <v/>
      </c>
      <c r="G19" s="20">
        <f>IF(A19="","",B19*$D$9)</f>
        <v/>
      </c>
      <c r="H19" s="20">
        <f>IF(A19="","",$D$11)</f>
        <v/>
      </c>
      <c r="I19" s="20">
        <f>IF(A19="","",D19-E19-F19-G19-H19)</f>
        <v/>
      </c>
      <c r="J19" s="20">
        <f>IF(A19="","",SUM(OFFSET(I19,1-A19,0,A19,1)))</f>
        <v/>
      </c>
      <c r="K19" s="19">
        <f>IF(A19="","",IF(J19&lt;0,"累計はまだ赤字",IF(A19=1,"★この月で回収",IF(OFFSET(J19,-1,0)&lt;0,"★この月で回収","回収済み"))))</f>
        <v/>
      </c>
    </row>
    <row r="20" ht="22" customHeight="1">
      <c r="A20" s="19" t="n">
        <v>7</v>
      </c>
      <c r="B20" s="19">
        <f>IF(A20="","",$D$10)</f>
        <v/>
      </c>
      <c r="C20" s="19">
        <f>IF(A20="","",ROUND(B20*$D$4*(1-$D$5^(A20-1))/(1-$D$5),0))</f>
        <v/>
      </c>
      <c r="D20" s="20">
        <f>IF(A20="","",B20*$D$2+C20*$D$3)</f>
        <v/>
      </c>
      <c r="E20" s="20">
        <f>IF(A20="","",(B20+C20)*($D$6+$D$7))</f>
        <v/>
      </c>
      <c r="F20" s="20">
        <f>IF(A20="","",ROUND(D20*$D$8,0))</f>
        <v/>
      </c>
      <c r="G20" s="20">
        <f>IF(A20="","",B20*$D$9)</f>
        <v/>
      </c>
      <c r="H20" s="20">
        <f>IF(A20="","",$D$11)</f>
        <v/>
      </c>
      <c r="I20" s="20">
        <f>IF(A20="","",D20-E20-F20-G20-H20)</f>
        <v/>
      </c>
      <c r="J20" s="20">
        <f>IF(A20="","",SUM(OFFSET(I20,1-A20,0,A20,1)))</f>
        <v/>
      </c>
      <c r="K20" s="19">
        <f>IF(A20="","",IF(J20&lt;0,"累計はまだ赤字",IF(A20=1,"★この月で回収",IF(OFFSET(J20,-1,0)&lt;0,"★この月で回収","回収済み"))))</f>
        <v/>
      </c>
    </row>
    <row r="21" ht="22" customHeight="1">
      <c r="A21" s="19" t="n">
        <v>8</v>
      </c>
      <c r="B21" s="19">
        <f>IF(A21="","",$D$10)</f>
        <v/>
      </c>
      <c r="C21" s="19">
        <f>IF(A21="","",ROUND(B21*$D$4*(1-$D$5^(A21-1))/(1-$D$5),0))</f>
        <v/>
      </c>
      <c r="D21" s="20">
        <f>IF(A21="","",B21*$D$2+C21*$D$3)</f>
        <v/>
      </c>
      <c r="E21" s="20">
        <f>IF(A21="","",(B21+C21)*($D$6+$D$7))</f>
        <v/>
      </c>
      <c r="F21" s="20">
        <f>IF(A21="","",ROUND(D21*$D$8,0))</f>
        <v/>
      </c>
      <c r="G21" s="20">
        <f>IF(A21="","",B21*$D$9)</f>
        <v/>
      </c>
      <c r="H21" s="20">
        <f>IF(A21="","",$D$11)</f>
        <v/>
      </c>
      <c r="I21" s="20">
        <f>IF(A21="","",D21-E21-F21-G21-H21)</f>
        <v/>
      </c>
      <c r="J21" s="20">
        <f>IF(A21="","",SUM(OFFSET(I21,1-A21,0,A21,1)))</f>
        <v/>
      </c>
      <c r="K21" s="19">
        <f>IF(A21="","",IF(J21&lt;0,"累計はまだ赤字",IF(A21=1,"★この月で回収",IF(OFFSET(J21,-1,0)&lt;0,"★この月で回収","回収済み"))))</f>
        <v/>
      </c>
    </row>
    <row r="22" ht="22" customHeight="1">
      <c r="A22" s="19" t="n">
        <v>9</v>
      </c>
      <c r="B22" s="19">
        <f>IF(A22="","",$D$10)</f>
        <v/>
      </c>
      <c r="C22" s="19">
        <f>IF(A22="","",ROUND(B22*$D$4*(1-$D$5^(A22-1))/(1-$D$5),0))</f>
        <v/>
      </c>
      <c r="D22" s="20">
        <f>IF(A22="","",B22*$D$2+C22*$D$3)</f>
        <v/>
      </c>
      <c r="E22" s="20">
        <f>IF(A22="","",(B22+C22)*($D$6+$D$7))</f>
        <v/>
      </c>
      <c r="F22" s="20">
        <f>IF(A22="","",ROUND(D22*$D$8,0))</f>
        <v/>
      </c>
      <c r="G22" s="20">
        <f>IF(A22="","",B22*$D$9)</f>
        <v/>
      </c>
      <c r="H22" s="20">
        <f>IF(A22="","",$D$11)</f>
        <v/>
      </c>
      <c r="I22" s="20">
        <f>IF(A22="","",D22-E22-F22-G22-H22)</f>
        <v/>
      </c>
      <c r="J22" s="20">
        <f>IF(A22="","",SUM(OFFSET(I22,1-A22,0,A22,1)))</f>
        <v/>
      </c>
      <c r="K22" s="19">
        <f>IF(A22="","",IF(J22&lt;0,"累計はまだ赤字",IF(A22=1,"★この月で回収",IF(OFFSET(J22,-1,0)&lt;0,"★この月で回収","回収済み"))))</f>
        <v/>
      </c>
    </row>
    <row r="23" ht="22" customHeight="1">
      <c r="A23" s="19" t="n">
        <v>10</v>
      </c>
      <c r="B23" s="19">
        <f>IF(A23="","",$D$10)</f>
        <v/>
      </c>
      <c r="C23" s="19">
        <f>IF(A23="","",ROUND(B23*$D$4*(1-$D$5^(A23-1))/(1-$D$5),0))</f>
        <v/>
      </c>
      <c r="D23" s="20">
        <f>IF(A23="","",B23*$D$2+C23*$D$3)</f>
        <v/>
      </c>
      <c r="E23" s="20">
        <f>IF(A23="","",(B23+C23)*($D$6+$D$7))</f>
        <v/>
      </c>
      <c r="F23" s="20">
        <f>IF(A23="","",ROUND(D23*$D$8,0))</f>
        <v/>
      </c>
      <c r="G23" s="20">
        <f>IF(A23="","",B23*$D$9)</f>
        <v/>
      </c>
      <c r="H23" s="20">
        <f>IF(A23="","",$D$11)</f>
        <v/>
      </c>
      <c r="I23" s="20">
        <f>IF(A23="","",D23-E23-F23-G23-H23)</f>
        <v/>
      </c>
      <c r="J23" s="20">
        <f>IF(A23="","",SUM(OFFSET(I23,1-A23,0,A23,1)))</f>
        <v/>
      </c>
      <c r="K23" s="19">
        <f>IF(A23="","",IF(J23&lt;0,"累計はまだ赤字",IF(A23=1,"★この月で回収",IF(OFFSET(J23,-1,0)&lt;0,"★この月で回収","回収済み"))))</f>
        <v/>
      </c>
    </row>
    <row r="24" ht="22" customHeight="1">
      <c r="A24" s="19" t="n">
        <v>11</v>
      </c>
      <c r="B24" s="19">
        <f>IF(A24="","",$D$10)</f>
        <v/>
      </c>
      <c r="C24" s="19">
        <f>IF(A24="","",ROUND(B24*$D$4*(1-$D$5^(A24-1))/(1-$D$5),0))</f>
        <v/>
      </c>
      <c r="D24" s="20">
        <f>IF(A24="","",B24*$D$2+C24*$D$3)</f>
        <v/>
      </c>
      <c r="E24" s="20">
        <f>IF(A24="","",(B24+C24)*($D$6+$D$7))</f>
        <v/>
      </c>
      <c r="F24" s="20">
        <f>IF(A24="","",ROUND(D24*$D$8,0))</f>
        <v/>
      </c>
      <c r="G24" s="20">
        <f>IF(A24="","",B24*$D$9)</f>
        <v/>
      </c>
      <c r="H24" s="20">
        <f>IF(A24="","",$D$11)</f>
        <v/>
      </c>
      <c r="I24" s="20">
        <f>IF(A24="","",D24-E24-F24-G24-H24)</f>
        <v/>
      </c>
      <c r="J24" s="20">
        <f>IF(A24="","",SUM(OFFSET(I24,1-A24,0,A24,1)))</f>
        <v/>
      </c>
      <c r="K24" s="19">
        <f>IF(A24="","",IF(J24&lt;0,"累計はまだ赤字",IF(A24=1,"★この月で回収",IF(OFFSET(J24,-1,0)&lt;0,"★この月で回収","回収済み"))))</f>
        <v/>
      </c>
    </row>
    <row r="25" ht="22" customHeight="1">
      <c r="A25" s="19" t="n">
        <v>12</v>
      </c>
      <c r="B25" s="19">
        <f>IF(A25="","",$D$10)</f>
        <v/>
      </c>
      <c r="C25" s="19">
        <f>IF(A25="","",ROUND(B25*$D$4*(1-$D$5^(A25-1))/(1-$D$5),0))</f>
        <v/>
      </c>
      <c r="D25" s="20">
        <f>IF(A25="","",B25*$D$2+C25*$D$3)</f>
        <v/>
      </c>
      <c r="E25" s="20">
        <f>IF(A25="","",(B25+C25)*($D$6+$D$7))</f>
        <v/>
      </c>
      <c r="F25" s="20">
        <f>IF(A25="","",ROUND(D25*$D$8,0))</f>
        <v/>
      </c>
      <c r="G25" s="20">
        <f>IF(A25="","",B25*$D$9)</f>
        <v/>
      </c>
      <c r="H25" s="20">
        <f>IF(A25="","",$D$11)</f>
        <v/>
      </c>
      <c r="I25" s="20">
        <f>IF(A25="","",D25-E25-F25-G25-H25)</f>
        <v/>
      </c>
      <c r="J25" s="20">
        <f>IF(A25="","",SUM(OFFSET(I25,1-A25,0,A25,1)))</f>
        <v/>
      </c>
      <c r="K25" s="19">
        <f>IF(A25="","",IF(J25&lt;0,"累計はまだ赤字",IF(A25=1,"★この月で回収",IF(OFFSET(J25,-1,0)&lt;0,"★この月で回収","回収済み"))))</f>
        <v/>
      </c>
    </row>
    <row r="26" ht="22" customHeight="1">
      <c r="A26" s="19" t="n">
        <v>13</v>
      </c>
      <c r="B26" s="19">
        <f>IF(A26="","",$D$10)</f>
        <v/>
      </c>
      <c r="C26" s="19">
        <f>IF(A26="","",ROUND(B26*$D$4*(1-$D$5^(A26-1))/(1-$D$5),0))</f>
        <v/>
      </c>
      <c r="D26" s="20">
        <f>IF(A26="","",B26*$D$2+C26*$D$3)</f>
        <v/>
      </c>
      <c r="E26" s="20">
        <f>IF(A26="","",(B26+C26)*($D$6+$D$7))</f>
        <v/>
      </c>
      <c r="F26" s="20">
        <f>IF(A26="","",ROUND(D26*$D$8,0))</f>
        <v/>
      </c>
      <c r="G26" s="20">
        <f>IF(A26="","",B26*$D$9)</f>
        <v/>
      </c>
      <c r="H26" s="20">
        <f>IF(A26="","",$D$11)</f>
        <v/>
      </c>
      <c r="I26" s="20">
        <f>IF(A26="","",D26-E26-F26-G26-H26)</f>
        <v/>
      </c>
      <c r="J26" s="20">
        <f>IF(A26="","",SUM(OFFSET(I26,1-A26,0,A26,1)))</f>
        <v/>
      </c>
      <c r="K26" s="19">
        <f>IF(A26="","",IF(J26&lt;0,"累計はまだ赤字",IF(A26=1,"★この月で回収",IF(OFFSET(J26,-1,0)&lt;0,"★この月で回収","回収済み"))))</f>
        <v/>
      </c>
    </row>
    <row r="27" ht="22" customHeight="1">
      <c r="A27" s="19" t="n">
        <v>14</v>
      </c>
      <c r="B27" s="19">
        <f>IF(A27="","",$D$10)</f>
        <v/>
      </c>
      <c r="C27" s="19">
        <f>IF(A27="","",ROUND(B27*$D$4*(1-$D$5^(A27-1))/(1-$D$5),0))</f>
        <v/>
      </c>
      <c r="D27" s="20">
        <f>IF(A27="","",B27*$D$2+C27*$D$3)</f>
        <v/>
      </c>
      <c r="E27" s="20">
        <f>IF(A27="","",(B27+C27)*($D$6+$D$7))</f>
        <v/>
      </c>
      <c r="F27" s="20">
        <f>IF(A27="","",ROUND(D27*$D$8,0))</f>
        <v/>
      </c>
      <c r="G27" s="20">
        <f>IF(A27="","",B27*$D$9)</f>
        <v/>
      </c>
      <c r="H27" s="20">
        <f>IF(A27="","",$D$11)</f>
        <v/>
      </c>
      <c r="I27" s="20">
        <f>IF(A27="","",D27-E27-F27-G27-H27)</f>
        <v/>
      </c>
      <c r="J27" s="20">
        <f>IF(A27="","",SUM(OFFSET(I27,1-A27,0,A27,1)))</f>
        <v/>
      </c>
      <c r="K27" s="19">
        <f>IF(A27="","",IF(J27&lt;0,"累計はまだ赤字",IF(A27=1,"★この月で回収",IF(OFFSET(J27,-1,0)&lt;0,"★この月で回収","回収済み"))))</f>
        <v/>
      </c>
    </row>
    <row r="28" ht="22" customHeight="1">
      <c r="A28" s="19" t="n">
        <v>15</v>
      </c>
      <c r="B28" s="19">
        <f>IF(A28="","",$D$10)</f>
        <v/>
      </c>
      <c r="C28" s="19">
        <f>IF(A28="","",ROUND(B28*$D$4*(1-$D$5^(A28-1))/(1-$D$5),0))</f>
        <v/>
      </c>
      <c r="D28" s="20">
        <f>IF(A28="","",B28*$D$2+C28*$D$3)</f>
        <v/>
      </c>
      <c r="E28" s="20">
        <f>IF(A28="","",(B28+C28)*($D$6+$D$7))</f>
        <v/>
      </c>
      <c r="F28" s="20">
        <f>IF(A28="","",ROUND(D28*$D$8,0))</f>
        <v/>
      </c>
      <c r="G28" s="20">
        <f>IF(A28="","",B28*$D$9)</f>
        <v/>
      </c>
      <c r="H28" s="20">
        <f>IF(A28="","",$D$11)</f>
        <v/>
      </c>
      <c r="I28" s="20">
        <f>IF(A28="","",D28-E28-F28-G28-H28)</f>
        <v/>
      </c>
      <c r="J28" s="20">
        <f>IF(A28="","",SUM(OFFSET(I28,1-A28,0,A28,1)))</f>
        <v/>
      </c>
      <c r="K28" s="19">
        <f>IF(A28="","",IF(J28&lt;0,"累計はまだ赤字",IF(A28=1,"★この月で回収",IF(OFFSET(J28,-1,0)&lt;0,"★この月で回収","回収済み"))))</f>
        <v/>
      </c>
    </row>
    <row r="29" ht="22" customHeight="1">
      <c r="A29" s="19" t="n">
        <v>16</v>
      </c>
      <c r="B29" s="19">
        <f>IF(A29="","",$D$10)</f>
        <v/>
      </c>
      <c r="C29" s="19">
        <f>IF(A29="","",ROUND(B29*$D$4*(1-$D$5^(A29-1))/(1-$D$5),0))</f>
        <v/>
      </c>
      <c r="D29" s="20">
        <f>IF(A29="","",B29*$D$2+C29*$D$3)</f>
        <v/>
      </c>
      <c r="E29" s="20">
        <f>IF(A29="","",(B29+C29)*($D$6+$D$7))</f>
        <v/>
      </c>
      <c r="F29" s="20">
        <f>IF(A29="","",ROUND(D29*$D$8,0))</f>
        <v/>
      </c>
      <c r="G29" s="20">
        <f>IF(A29="","",B29*$D$9)</f>
        <v/>
      </c>
      <c r="H29" s="20">
        <f>IF(A29="","",$D$11)</f>
        <v/>
      </c>
      <c r="I29" s="20">
        <f>IF(A29="","",D29-E29-F29-G29-H29)</f>
        <v/>
      </c>
      <c r="J29" s="20">
        <f>IF(A29="","",SUM(OFFSET(I29,1-A29,0,A29,1)))</f>
        <v/>
      </c>
      <c r="K29" s="19">
        <f>IF(A29="","",IF(J29&lt;0,"累計はまだ赤字",IF(A29=1,"★この月で回収",IF(OFFSET(J29,-1,0)&lt;0,"★この月で回収","回収済み"))))</f>
        <v/>
      </c>
    </row>
    <row r="30" ht="22" customHeight="1">
      <c r="A30" s="19" t="n">
        <v>17</v>
      </c>
      <c r="B30" s="19">
        <f>IF(A30="","",$D$10)</f>
        <v/>
      </c>
      <c r="C30" s="19">
        <f>IF(A30="","",ROUND(B30*$D$4*(1-$D$5^(A30-1))/(1-$D$5),0))</f>
        <v/>
      </c>
      <c r="D30" s="20">
        <f>IF(A30="","",B30*$D$2+C30*$D$3)</f>
        <v/>
      </c>
      <c r="E30" s="20">
        <f>IF(A30="","",(B30+C30)*($D$6+$D$7))</f>
        <v/>
      </c>
      <c r="F30" s="20">
        <f>IF(A30="","",ROUND(D30*$D$8,0))</f>
        <v/>
      </c>
      <c r="G30" s="20">
        <f>IF(A30="","",B30*$D$9)</f>
        <v/>
      </c>
      <c r="H30" s="20">
        <f>IF(A30="","",$D$11)</f>
        <v/>
      </c>
      <c r="I30" s="20">
        <f>IF(A30="","",D30-E30-F30-G30-H30)</f>
        <v/>
      </c>
      <c r="J30" s="20">
        <f>IF(A30="","",SUM(OFFSET(I30,1-A30,0,A30,1)))</f>
        <v/>
      </c>
      <c r="K30" s="19">
        <f>IF(A30="","",IF(J30&lt;0,"累計はまだ赤字",IF(A30=1,"★この月で回収",IF(OFFSET(J30,-1,0)&lt;0,"★この月で回収","回収済み"))))</f>
        <v/>
      </c>
    </row>
    <row r="31" ht="22" customHeight="1">
      <c r="A31" s="19" t="n">
        <v>18</v>
      </c>
      <c r="B31" s="19">
        <f>IF(A31="","",$D$10)</f>
        <v/>
      </c>
      <c r="C31" s="19">
        <f>IF(A31="","",ROUND(B31*$D$4*(1-$D$5^(A31-1))/(1-$D$5),0))</f>
        <v/>
      </c>
      <c r="D31" s="20">
        <f>IF(A31="","",B31*$D$2+C31*$D$3)</f>
        <v/>
      </c>
      <c r="E31" s="20">
        <f>IF(A31="","",(B31+C31)*($D$6+$D$7))</f>
        <v/>
      </c>
      <c r="F31" s="20">
        <f>IF(A31="","",ROUND(D31*$D$8,0))</f>
        <v/>
      </c>
      <c r="G31" s="20">
        <f>IF(A31="","",B31*$D$9)</f>
        <v/>
      </c>
      <c r="H31" s="20">
        <f>IF(A31="","",$D$11)</f>
        <v/>
      </c>
      <c r="I31" s="20">
        <f>IF(A31="","",D31-E31-F31-G31-H31)</f>
        <v/>
      </c>
      <c r="J31" s="20">
        <f>IF(A31="","",SUM(OFFSET(I31,1-A31,0,A31,1)))</f>
        <v/>
      </c>
      <c r="K31" s="19">
        <f>IF(A31="","",IF(J31&lt;0,"累計はまだ赤字",IF(A31=1,"★この月で回収",IF(OFFSET(J31,-1,0)&lt;0,"★この月で回収","回収済み"))))</f>
        <v/>
      </c>
    </row>
    <row r="32" ht="22" customHeight="1">
      <c r="A32" s="19" t="n">
        <v>19</v>
      </c>
      <c r="B32" s="19">
        <f>IF(A32="","",$D$10)</f>
        <v/>
      </c>
      <c r="C32" s="19">
        <f>IF(A32="","",ROUND(B32*$D$4*(1-$D$5^(A32-1))/(1-$D$5),0))</f>
        <v/>
      </c>
      <c r="D32" s="20">
        <f>IF(A32="","",B32*$D$2+C32*$D$3)</f>
        <v/>
      </c>
      <c r="E32" s="20">
        <f>IF(A32="","",(B32+C32)*($D$6+$D$7))</f>
        <v/>
      </c>
      <c r="F32" s="20">
        <f>IF(A32="","",ROUND(D32*$D$8,0))</f>
        <v/>
      </c>
      <c r="G32" s="20">
        <f>IF(A32="","",B32*$D$9)</f>
        <v/>
      </c>
      <c r="H32" s="20">
        <f>IF(A32="","",$D$11)</f>
        <v/>
      </c>
      <c r="I32" s="20">
        <f>IF(A32="","",D32-E32-F32-G32-H32)</f>
        <v/>
      </c>
      <c r="J32" s="20">
        <f>IF(A32="","",SUM(OFFSET(I32,1-A32,0,A32,1)))</f>
        <v/>
      </c>
      <c r="K32" s="19">
        <f>IF(A32="","",IF(J32&lt;0,"累計はまだ赤字",IF(A32=1,"★この月で回収",IF(OFFSET(J32,-1,0)&lt;0,"★この月で回収","回収済み"))))</f>
        <v/>
      </c>
    </row>
    <row r="33" ht="22" customHeight="1">
      <c r="A33" s="19" t="n">
        <v>20</v>
      </c>
      <c r="B33" s="19">
        <f>IF(A33="","",$D$10)</f>
        <v/>
      </c>
      <c r="C33" s="19">
        <f>IF(A33="","",ROUND(B33*$D$4*(1-$D$5^(A33-1))/(1-$D$5),0))</f>
        <v/>
      </c>
      <c r="D33" s="20">
        <f>IF(A33="","",B33*$D$2+C33*$D$3)</f>
        <v/>
      </c>
      <c r="E33" s="20">
        <f>IF(A33="","",(B33+C33)*($D$6+$D$7))</f>
        <v/>
      </c>
      <c r="F33" s="20">
        <f>IF(A33="","",ROUND(D33*$D$8,0))</f>
        <v/>
      </c>
      <c r="G33" s="20">
        <f>IF(A33="","",B33*$D$9)</f>
        <v/>
      </c>
      <c r="H33" s="20">
        <f>IF(A33="","",$D$11)</f>
        <v/>
      </c>
      <c r="I33" s="20">
        <f>IF(A33="","",D33-E33-F33-G33-H33)</f>
        <v/>
      </c>
      <c r="J33" s="20">
        <f>IF(A33="","",SUM(OFFSET(I33,1-A33,0,A33,1)))</f>
        <v/>
      </c>
      <c r="K33" s="19">
        <f>IF(A33="","",IF(J33&lt;0,"累計はまだ赤字",IF(A33=1,"★この月で回収",IF(OFFSET(J33,-1,0)&lt;0,"★この月で回収","回収済み"))))</f>
        <v/>
      </c>
    </row>
    <row r="34" ht="22" customHeight="1">
      <c r="A34" s="19" t="n">
        <v>21</v>
      </c>
      <c r="B34" s="19">
        <f>IF(A34="","",$D$10)</f>
        <v/>
      </c>
      <c r="C34" s="19">
        <f>IF(A34="","",ROUND(B34*$D$4*(1-$D$5^(A34-1))/(1-$D$5),0))</f>
        <v/>
      </c>
      <c r="D34" s="20">
        <f>IF(A34="","",B34*$D$2+C34*$D$3)</f>
        <v/>
      </c>
      <c r="E34" s="20">
        <f>IF(A34="","",(B34+C34)*($D$6+$D$7))</f>
        <v/>
      </c>
      <c r="F34" s="20">
        <f>IF(A34="","",ROUND(D34*$D$8,0))</f>
        <v/>
      </c>
      <c r="G34" s="20">
        <f>IF(A34="","",B34*$D$9)</f>
        <v/>
      </c>
      <c r="H34" s="20">
        <f>IF(A34="","",$D$11)</f>
        <v/>
      </c>
      <c r="I34" s="20">
        <f>IF(A34="","",D34-E34-F34-G34-H34)</f>
        <v/>
      </c>
      <c r="J34" s="20">
        <f>IF(A34="","",SUM(OFFSET(I34,1-A34,0,A34,1)))</f>
        <v/>
      </c>
      <c r="K34" s="19">
        <f>IF(A34="","",IF(J34&lt;0,"累計はまだ赤字",IF(A34=1,"★この月で回収",IF(OFFSET(J34,-1,0)&lt;0,"★この月で回収","回収済み"))))</f>
        <v/>
      </c>
    </row>
    <row r="35" ht="22" customHeight="1">
      <c r="A35" s="19" t="n">
        <v>22</v>
      </c>
      <c r="B35" s="19">
        <f>IF(A35="","",$D$10)</f>
        <v/>
      </c>
      <c r="C35" s="19">
        <f>IF(A35="","",ROUND(B35*$D$4*(1-$D$5^(A35-1))/(1-$D$5),0))</f>
        <v/>
      </c>
      <c r="D35" s="20">
        <f>IF(A35="","",B35*$D$2+C35*$D$3)</f>
        <v/>
      </c>
      <c r="E35" s="20">
        <f>IF(A35="","",(B35+C35)*($D$6+$D$7))</f>
        <v/>
      </c>
      <c r="F35" s="20">
        <f>IF(A35="","",ROUND(D35*$D$8,0))</f>
        <v/>
      </c>
      <c r="G35" s="20">
        <f>IF(A35="","",B35*$D$9)</f>
        <v/>
      </c>
      <c r="H35" s="20">
        <f>IF(A35="","",$D$11)</f>
        <v/>
      </c>
      <c r="I35" s="20">
        <f>IF(A35="","",D35-E35-F35-G35-H35)</f>
        <v/>
      </c>
      <c r="J35" s="20">
        <f>IF(A35="","",SUM(OFFSET(I35,1-A35,0,A35,1)))</f>
        <v/>
      </c>
      <c r="K35" s="19">
        <f>IF(A35="","",IF(J35&lt;0,"累計はまだ赤字",IF(A35=1,"★この月で回収",IF(OFFSET(J35,-1,0)&lt;0,"★この月で回収","回収済み"))))</f>
        <v/>
      </c>
    </row>
    <row r="36" ht="22" customHeight="1">
      <c r="A36" s="19" t="n">
        <v>23</v>
      </c>
      <c r="B36" s="19">
        <f>IF(A36="","",$D$10)</f>
        <v/>
      </c>
      <c r="C36" s="19">
        <f>IF(A36="","",ROUND(B36*$D$4*(1-$D$5^(A36-1))/(1-$D$5),0))</f>
        <v/>
      </c>
      <c r="D36" s="20">
        <f>IF(A36="","",B36*$D$2+C36*$D$3)</f>
        <v/>
      </c>
      <c r="E36" s="20">
        <f>IF(A36="","",(B36+C36)*($D$6+$D$7))</f>
        <v/>
      </c>
      <c r="F36" s="20">
        <f>IF(A36="","",ROUND(D36*$D$8,0))</f>
        <v/>
      </c>
      <c r="G36" s="20">
        <f>IF(A36="","",B36*$D$9)</f>
        <v/>
      </c>
      <c r="H36" s="20">
        <f>IF(A36="","",$D$11)</f>
        <v/>
      </c>
      <c r="I36" s="20">
        <f>IF(A36="","",D36-E36-F36-G36-H36)</f>
        <v/>
      </c>
      <c r="J36" s="20">
        <f>IF(A36="","",SUM(OFFSET(I36,1-A36,0,A36,1)))</f>
        <v/>
      </c>
      <c r="K36" s="19">
        <f>IF(A36="","",IF(J36&lt;0,"累計はまだ赤字",IF(A36=1,"★この月で回収",IF(OFFSET(J36,-1,0)&lt;0,"★この月で回収","回収済み"))))</f>
        <v/>
      </c>
    </row>
    <row r="37" ht="22" customHeight="1">
      <c r="A37" s="19" t="n">
        <v>24</v>
      </c>
      <c r="B37" s="19">
        <f>IF(A37="","",$D$10)</f>
        <v/>
      </c>
      <c r="C37" s="19">
        <f>IF(A37="","",ROUND(B37*$D$4*(1-$D$5^(A37-1))/(1-$D$5),0))</f>
        <v/>
      </c>
      <c r="D37" s="20">
        <f>IF(A37="","",B37*$D$2+C37*$D$3)</f>
        <v/>
      </c>
      <c r="E37" s="20">
        <f>IF(A37="","",(B37+C37)*($D$6+$D$7))</f>
        <v/>
      </c>
      <c r="F37" s="20">
        <f>IF(A37="","",ROUND(D37*$D$8,0))</f>
        <v/>
      </c>
      <c r="G37" s="20">
        <f>IF(A37="","",B37*$D$9)</f>
        <v/>
      </c>
      <c r="H37" s="20">
        <f>IF(A37="","",$D$11)</f>
        <v/>
      </c>
      <c r="I37" s="20">
        <f>IF(A37="","",D37-E37-F37-G37-H37)</f>
        <v/>
      </c>
      <c r="J37" s="20">
        <f>IF(A37="","",SUM(OFFSET(I37,1-A37,0,A37,1)))</f>
        <v/>
      </c>
      <c r="K37" s="19">
        <f>IF(A37="","",IF(J37&lt;0,"累計はまだ赤字",IF(A37=1,"★この月で回収",IF(OFFSET(J37,-1,0)&lt;0,"★この月で回収","回収済み"))))</f>
        <v/>
      </c>
    </row>
    <row r="38" ht="22" customHeight="1">
      <c r="A38" s="19" t="n">
        <v>25</v>
      </c>
      <c r="B38" s="19">
        <f>IF(A38="","",$D$10)</f>
        <v/>
      </c>
      <c r="C38" s="19">
        <f>IF(A38="","",ROUND(B38*$D$4*(1-$D$5^(A38-1))/(1-$D$5),0))</f>
        <v/>
      </c>
      <c r="D38" s="20">
        <f>IF(A38="","",B38*$D$2+C38*$D$3)</f>
        <v/>
      </c>
      <c r="E38" s="20">
        <f>IF(A38="","",(B38+C38)*($D$6+$D$7))</f>
        <v/>
      </c>
      <c r="F38" s="20">
        <f>IF(A38="","",ROUND(D38*$D$8,0))</f>
        <v/>
      </c>
      <c r="G38" s="20">
        <f>IF(A38="","",B38*$D$9)</f>
        <v/>
      </c>
      <c r="H38" s="20">
        <f>IF(A38="","",$D$11)</f>
        <v/>
      </c>
      <c r="I38" s="20">
        <f>IF(A38="","",D38-E38-F38-G38-H38)</f>
        <v/>
      </c>
      <c r="J38" s="20">
        <f>IF(A38="","",SUM(OFFSET(I38,1-A38,0,A38,1)))</f>
        <v/>
      </c>
      <c r="K38" s="19">
        <f>IF(A38="","",IF(J38&lt;0,"累計はまだ赤字",IF(A38=1,"★この月で回収",IF(OFFSET(J38,-1,0)&lt;0,"★この月で回収","回収済み"))))</f>
        <v/>
      </c>
    </row>
    <row r="39" ht="22" customHeight="1">
      <c r="A39" s="19" t="n">
        <v>26</v>
      </c>
      <c r="B39" s="19">
        <f>IF(A39="","",$D$10)</f>
        <v/>
      </c>
      <c r="C39" s="19">
        <f>IF(A39="","",ROUND(B39*$D$4*(1-$D$5^(A39-1))/(1-$D$5),0))</f>
        <v/>
      </c>
      <c r="D39" s="20">
        <f>IF(A39="","",B39*$D$2+C39*$D$3)</f>
        <v/>
      </c>
      <c r="E39" s="20">
        <f>IF(A39="","",(B39+C39)*($D$6+$D$7))</f>
        <v/>
      </c>
      <c r="F39" s="20">
        <f>IF(A39="","",ROUND(D39*$D$8,0))</f>
        <v/>
      </c>
      <c r="G39" s="20">
        <f>IF(A39="","",B39*$D$9)</f>
        <v/>
      </c>
      <c r="H39" s="20">
        <f>IF(A39="","",$D$11)</f>
        <v/>
      </c>
      <c r="I39" s="20">
        <f>IF(A39="","",D39-E39-F39-G39-H39)</f>
        <v/>
      </c>
      <c r="J39" s="20">
        <f>IF(A39="","",SUM(OFFSET(I39,1-A39,0,A39,1)))</f>
        <v/>
      </c>
      <c r="K39" s="19">
        <f>IF(A39="","",IF(J39&lt;0,"累計はまだ赤字",IF(A39=1,"★この月で回収",IF(OFFSET(J39,-1,0)&lt;0,"★この月で回収","回収済み"))))</f>
        <v/>
      </c>
    </row>
    <row r="40" ht="22" customHeight="1">
      <c r="A40" s="19" t="n">
        <v>27</v>
      </c>
      <c r="B40" s="19">
        <f>IF(A40="","",$D$10)</f>
        <v/>
      </c>
      <c r="C40" s="19">
        <f>IF(A40="","",ROUND(B40*$D$4*(1-$D$5^(A40-1))/(1-$D$5),0))</f>
        <v/>
      </c>
      <c r="D40" s="20">
        <f>IF(A40="","",B40*$D$2+C40*$D$3)</f>
        <v/>
      </c>
      <c r="E40" s="20">
        <f>IF(A40="","",(B40+C40)*($D$6+$D$7))</f>
        <v/>
      </c>
      <c r="F40" s="20">
        <f>IF(A40="","",ROUND(D40*$D$8,0))</f>
        <v/>
      </c>
      <c r="G40" s="20">
        <f>IF(A40="","",B40*$D$9)</f>
        <v/>
      </c>
      <c r="H40" s="20">
        <f>IF(A40="","",$D$11)</f>
        <v/>
      </c>
      <c r="I40" s="20">
        <f>IF(A40="","",D40-E40-F40-G40-H40)</f>
        <v/>
      </c>
      <c r="J40" s="20">
        <f>IF(A40="","",SUM(OFFSET(I40,1-A40,0,A40,1)))</f>
        <v/>
      </c>
      <c r="K40" s="19">
        <f>IF(A40="","",IF(J40&lt;0,"累計はまだ赤字",IF(A40=1,"★この月で回収",IF(OFFSET(J40,-1,0)&lt;0,"★この月で回収","回収済み"))))</f>
        <v/>
      </c>
    </row>
    <row r="41" ht="22" customHeight="1">
      <c r="A41" s="19" t="n">
        <v>28</v>
      </c>
      <c r="B41" s="19">
        <f>IF(A41="","",$D$10)</f>
        <v/>
      </c>
      <c r="C41" s="19">
        <f>IF(A41="","",ROUND(B41*$D$4*(1-$D$5^(A41-1))/(1-$D$5),0))</f>
        <v/>
      </c>
      <c r="D41" s="20">
        <f>IF(A41="","",B41*$D$2+C41*$D$3)</f>
        <v/>
      </c>
      <c r="E41" s="20">
        <f>IF(A41="","",(B41+C41)*($D$6+$D$7))</f>
        <v/>
      </c>
      <c r="F41" s="20">
        <f>IF(A41="","",ROUND(D41*$D$8,0))</f>
        <v/>
      </c>
      <c r="G41" s="20">
        <f>IF(A41="","",B41*$D$9)</f>
        <v/>
      </c>
      <c r="H41" s="20">
        <f>IF(A41="","",$D$11)</f>
        <v/>
      </c>
      <c r="I41" s="20">
        <f>IF(A41="","",D41-E41-F41-G41-H41)</f>
        <v/>
      </c>
      <c r="J41" s="20">
        <f>IF(A41="","",SUM(OFFSET(I41,1-A41,0,A41,1)))</f>
        <v/>
      </c>
      <c r="K41" s="19">
        <f>IF(A41="","",IF(J41&lt;0,"累計はまだ赤字",IF(A41=1,"★この月で回収",IF(OFFSET(J41,-1,0)&lt;0,"★この月で回収","回収済み"))))</f>
        <v/>
      </c>
    </row>
    <row r="42" ht="22" customHeight="1">
      <c r="A42" s="19" t="n">
        <v>29</v>
      </c>
      <c r="B42" s="19">
        <f>IF(A42="","",$D$10)</f>
        <v/>
      </c>
      <c r="C42" s="19">
        <f>IF(A42="","",ROUND(B42*$D$4*(1-$D$5^(A42-1))/(1-$D$5),0))</f>
        <v/>
      </c>
      <c r="D42" s="20">
        <f>IF(A42="","",B42*$D$2+C42*$D$3)</f>
        <v/>
      </c>
      <c r="E42" s="20">
        <f>IF(A42="","",(B42+C42)*($D$6+$D$7))</f>
        <v/>
      </c>
      <c r="F42" s="20">
        <f>IF(A42="","",ROUND(D42*$D$8,0))</f>
        <v/>
      </c>
      <c r="G42" s="20">
        <f>IF(A42="","",B42*$D$9)</f>
        <v/>
      </c>
      <c r="H42" s="20">
        <f>IF(A42="","",$D$11)</f>
        <v/>
      </c>
      <c r="I42" s="20">
        <f>IF(A42="","",D42-E42-F42-G42-H42)</f>
        <v/>
      </c>
      <c r="J42" s="20">
        <f>IF(A42="","",SUM(OFFSET(I42,1-A42,0,A42,1)))</f>
        <v/>
      </c>
      <c r="K42" s="19">
        <f>IF(A42="","",IF(J42&lt;0,"累計はまだ赤字",IF(A42=1,"★この月で回収",IF(OFFSET(J42,-1,0)&lt;0,"★この月で回収","回収済み"))))</f>
        <v/>
      </c>
    </row>
    <row r="43" ht="22" customHeight="1">
      <c r="A43" s="19" t="n">
        <v>30</v>
      </c>
      <c r="B43" s="19">
        <f>IF(A43="","",$D$10)</f>
        <v/>
      </c>
      <c r="C43" s="19">
        <f>IF(A43="","",ROUND(B43*$D$4*(1-$D$5^(A43-1))/(1-$D$5),0))</f>
        <v/>
      </c>
      <c r="D43" s="20">
        <f>IF(A43="","",B43*$D$2+C43*$D$3)</f>
        <v/>
      </c>
      <c r="E43" s="20">
        <f>IF(A43="","",(B43+C43)*($D$6+$D$7))</f>
        <v/>
      </c>
      <c r="F43" s="20">
        <f>IF(A43="","",ROUND(D43*$D$8,0))</f>
        <v/>
      </c>
      <c r="G43" s="20">
        <f>IF(A43="","",B43*$D$9)</f>
        <v/>
      </c>
      <c r="H43" s="20">
        <f>IF(A43="","",$D$11)</f>
        <v/>
      </c>
      <c r="I43" s="20">
        <f>IF(A43="","",D43-E43-F43-G43-H43)</f>
        <v/>
      </c>
      <c r="J43" s="20">
        <f>IF(A43="","",SUM(OFFSET(I43,1-A43,0,A43,1)))</f>
        <v/>
      </c>
      <c r="K43" s="19">
        <f>IF(A43="","",IF(J43&lt;0,"累計はまだ赤字",IF(A43=1,"★この月で回収",IF(OFFSET(J43,-1,0)&lt;0,"★この月で回収","回収済み"))))</f>
        <v/>
      </c>
    </row>
    <row r="44" ht="22" customHeight="1">
      <c r="A44" s="19" t="n">
        <v>31</v>
      </c>
      <c r="B44" s="19">
        <f>IF(A44="","",$D$10)</f>
        <v/>
      </c>
      <c r="C44" s="19">
        <f>IF(A44="","",ROUND(B44*$D$4*(1-$D$5^(A44-1))/(1-$D$5),0))</f>
        <v/>
      </c>
      <c r="D44" s="20">
        <f>IF(A44="","",B44*$D$2+C44*$D$3)</f>
        <v/>
      </c>
      <c r="E44" s="20">
        <f>IF(A44="","",(B44+C44)*($D$6+$D$7))</f>
        <v/>
      </c>
      <c r="F44" s="20">
        <f>IF(A44="","",ROUND(D44*$D$8,0))</f>
        <v/>
      </c>
      <c r="G44" s="20">
        <f>IF(A44="","",B44*$D$9)</f>
        <v/>
      </c>
      <c r="H44" s="20">
        <f>IF(A44="","",$D$11)</f>
        <v/>
      </c>
      <c r="I44" s="20">
        <f>IF(A44="","",D44-E44-F44-G44-H44)</f>
        <v/>
      </c>
      <c r="J44" s="20">
        <f>IF(A44="","",SUM(OFFSET(I44,1-A44,0,A44,1)))</f>
        <v/>
      </c>
      <c r="K44" s="19">
        <f>IF(A44="","",IF(J44&lt;0,"累計はまだ赤字",IF(A44=1,"★この月で回収",IF(OFFSET(J44,-1,0)&lt;0,"★この月で回収","回収済み"))))</f>
        <v/>
      </c>
    </row>
    <row r="45" ht="22" customHeight="1">
      <c r="A45" s="19" t="n">
        <v>32</v>
      </c>
      <c r="B45" s="19">
        <f>IF(A45="","",$D$10)</f>
        <v/>
      </c>
      <c r="C45" s="19">
        <f>IF(A45="","",ROUND(B45*$D$4*(1-$D$5^(A45-1))/(1-$D$5),0))</f>
        <v/>
      </c>
      <c r="D45" s="20">
        <f>IF(A45="","",B45*$D$2+C45*$D$3)</f>
        <v/>
      </c>
      <c r="E45" s="20">
        <f>IF(A45="","",(B45+C45)*($D$6+$D$7))</f>
        <v/>
      </c>
      <c r="F45" s="20">
        <f>IF(A45="","",ROUND(D45*$D$8,0))</f>
        <v/>
      </c>
      <c r="G45" s="20">
        <f>IF(A45="","",B45*$D$9)</f>
        <v/>
      </c>
      <c r="H45" s="20">
        <f>IF(A45="","",$D$11)</f>
        <v/>
      </c>
      <c r="I45" s="20">
        <f>IF(A45="","",D45-E45-F45-G45-H45)</f>
        <v/>
      </c>
      <c r="J45" s="20">
        <f>IF(A45="","",SUM(OFFSET(I45,1-A45,0,A45,1)))</f>
        <v/>
      </c>
      <c r="K45" s="19">
        <f>IF(A45="","",IF(J45&lt;0,"累計はまだ赤字",IF(A45=1,"★この月で回収",IF(OFFSET(J45,-1,0)&lt;0,"★この月で回収","回収済み"))))</f>
        <v/>
      </c>
    </row>
    <row r="46" ht="22" customHeight="1">
      <c r="A46" s="19" t="n">
        <v>33</v>
      </c>
      <c r="B46" s="19">
        <f>IF(A46="","",$D$10)</f>
        <v/>
      </c>
      <c r="C46" s="19">
        <f>IF(A46="","",ROUND(B46*$D$4*(1-$D$5^(A46-1))/(1-$D$5),0))</f>
        <v/>
      </c>
      <c r="D46" s="20">
        <f>IF(A46="","",B46*$D$2+C46*$D$3)</f>
        <v/>
      </c>
      <c r="E46" s="20">
        <f>IF(A46="","",(B46+C46)*($D$6+$D$7))</f>
        <v/>
      </c>
      <c r="F46" s="20">
        <f>IF(A46="","",ROUND(D46*$D$8,0))</f>
        <v/>
      </c>
      <c r="G46" s="20">
        <f>IF(A46="","",B46*$D$9)</f>
        <v/>
      </c>
      <c r="H46" s="20">
        <f>IF(A46="","",$D$11)</f>
        <v/>
      </c>
      <c r="I46" s="20">
        <f>IF(A46="","",D46-E46-F46-G46-H46)</f>
        <v/>
      </c>
      <c r="J46" s="20">
        <f>IF(A46="","",SUM(OFFSET(I46,1-A46,0,A46,1)))</f>
        <v/>
      </c>
      <c r="K46" s="19">
        <f>IF(A46="","",IF(J46&lt;0,"累計はまだ赤字",IF(A46=1,"★この月で回収",IF(OFFSET(J46,-1,0)&lt;0,"★この月で回収","回収済み"))))</f>
        <v/>
      </c>
    </row>
    <row r="47" ht="22" customHeight="1">
      <c r="A47" s="19" t="n">
        <v>34</v>
      </c>
      <c r="B47" s="19">
        <f>IF(A47="","",$D$10)</f>
        <v/>
      </c>
      <c r="C47" s="19">
        <f>IF(A47="","",ROUND(B47*$D$4*(1-$D$5^(A47-1))/(1-$D$5),0))</f>
        <v/>
      </c>
      <c r="D47" s="20">
        <f>IF(A47="","",B47*$D$2+C47*$D$3)</f>
        <v/>
      </c>
      <c r="E47" s="20">
        <f>IF(A47="","",(B47+C47)*($D$6+$D$7))</f>
        <v/>
      </c>
      <c r="F47" s="20">
        <f>IF(A47="","",ROUND(D47*$D$8,0))</f>
        <v/>
      </c>
      <c r="G47" s="20">
        <f>IF(A47="","",B47*$D$9)</f>
        <v/>
      </c>
      <c r="H47" s="20">
        <f>IF(A47="","",$D$11)</f>
        <v/>
      </c>
      <c r="I47" s="20">
        <f>IF(A47="","",D47-E47-F47-G47-H47)</f>
        <v/>
      </c>
      <c r="J47" s="20">
        <f>IF(A47="","",SUM(OFFSET(I47,1-A47,0,A47,1)))</f>
        <v/>
      </c>
      <c r="K47" s="19">
        <f>IF(A47="","",IF(J47&lt;0,"累計はまだ赤字",IF(A47=1,"★この月で回収",IF(OFFSET(J47,-1,0)&lt;0,"★この月で回収","回収済み"))))</f>
        <v/>
      </c>
    </row>
    <row r="48" ht="22" customHeight="1">
      <c r="A48" s="19" t="n">
        <v>35</v>
      </c>
      <c r="B48" s="19">
        <f>IF(A48="","",$D$10)</f>
        <v/>
      </c>
      <c r="C48" s="19">
        <f>IF(A48="","",ROUND(B48*$D$4*(1-$D$5^(A48-1))/(1-$D$5),0))</f>
        <v/>
      </c>
      <c r="D48" s="20">
        <f>IF(A48="","",B48*$D$2+C48*$D$3)</f>
        <v/>
      </c>
      <c r="E48" s="20">
        <f>IF(A48="","",(B48+C48)*($D$6+$D$7))</f>
        <v/>
      </c>
      <c r="F48" s="20">
        <f>IF(A48="","",ROUND(D48*$D$8,0))</f>
        <v/>
      </c>
      <c r="G48" s="20">
        <f>IF(A48="","",B48*$D$9)</f>
        <v/>
      </c>
      <c r="H48" s="20">
        <f>IF(A48="","",$D$11)</f>
        <v/>
      </c>
      <c r="I48" s="20">
        <f>IF(A48="","",D48-E48-F48-G48-H48)</f>
        <v/>
      </c>
      <c r="J48" s="20">
        <f>IF(A48="","",SUM(OFFSET(I48,1-A48,0,A48,1)))</f>
        <v/>
      </c>
      <c r="K48" s="19">
        <f>IF(A48="","",IF(J48&lt;0,"累計はまだ赤字",IF(A48=1,"★この月で回収",IF(OFFSET(J48,-1,0)&lt;0,"★この月で回収","回収済み"))))</f>
        <v/>
      </c>
    </row>
    <row r="49" ht="22" customHeight="1">
      <c r="A49" s="19" t="n">
        <v>36</v>
      </c>
      <c r="B49" s="19">
        <f>IF(A49="","",$D$10)</f>
        <v/>
      </c>
      <c r="C49" s="19">
        <f>IF(A49="","",ROUND(B49*$D$4*(1-$D$5^(A49-1))/(1-$D$5),0))</f>
        <v/>
      </c>
      <c r="D49" s="20">
        <f>IF(A49="","",B49*$D$2+C49*$D$3)</f>
        <v/>
      </c>
      <c r="E49" s="20">
        <f>IF(A49="","",(B49+C49)*($D$6+$D$7))</f>
        <v/>
      </c>
      <c r="F49" s="20">
        <f>IF(A49="","",ROUND(D49*$D$8,0))</f>
        <v/>
      </c>
      <c r="G49" s="20">
        <f>IF(A49="","",B49*$D$9)</f>
        <v/>
      </c>
      <c r="H49" s="20">
        <f>IF(A49="","",$D$11)</f>
        <v/>
      </c>
      <c r="I49" s="20">
        <f>IF(A49="","",D49-E49-F49-G49-H49)</f>
        <v/>
      </c>
      <c r="J49" s="20">
        <f>IF(A49="","",SUM(OFFSET(I49,1-A49,0,A49,1)))</f>
        <v/>
      </c>
      <c r="K49" s="19">
        <f>IF(A49="","",IF(J49&lt;0,"累計はまだ赤字",IF(A49=1,"★この月で回収",IF(OFFSET(J49,-1,0)&lt;0,"★この月で回収","回収済み"))))</f>
        <v/>
      </c>
    </row>
    <row r="50"/>
    <row r="51" ht="48" customHeight="1">
      <c r="A51" s="21" t="inlineStr">
        <is>
          <t>※記入例の会社・商品・数字は、書き方を示すための例です。 経過月とお届け回数の列だけ入力済みで、ほかの列は前提から自動計算されます。</t>
        </is>
      </c>
    </row>
  </sheetData>
  <mergeCells count="11">
    <mergeCell ref="A10:C10"/>
    <mergeCell ref="A11:C11"/>
    <mergeCell ref="A5:C5"/>
    <mergeCell ref="A8:C8"/>
    <mergeCell ref="A51:H51"/>
    <mergeCell ref="A6:C6"/>
    <mergeCell ref="A9:C9"/>
    <mergeCell ref="A3:C3"/>
    <mergeCell ref="A7:C7"/>
    <mergeCell ref="A4:C4"/>
    <mergeCell ref="A2:C2"/>
  </mergeCells>
  <conditionalFormatting sqref="A14:K50">
    <cfRule type="expression" priority="900" dxfId="0">
      <formula>AND(MOD(ROW(),2)=0,$A14&lt;&gt;"")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I25"/>
  <sheetViews>
    <sheetView zoomScale="11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3" customWidth="1" min="4" max="4"/>
    <col width="11" customWidth="1" min="5" max="5"/>
    <col width="11" customWidth="1" min="6" max="6"/>
    <col width="13" customWidth="1" min="7" max="7"/>
    <col width="13" customWidth="1" min="8" max="8"/>
    <col width="16" customWidth="1" min="9" max="9"/>
  </cols>
  <sheetData>
    <row r="1">
      <c r="A1" s="12" t="inlineStr">
        <is>
          <t>前提（黄色のセルを書き換えると、下の表が計算し直されます）</t>
        </is>
      </c>
    </row>
    <row r="2">
      <c r="A2" s="13" t="inlineStr">
        <is>
          <t>初回価格</t>
        </is>
      </c>
      <c r="B2" s="28" t="n"/>
      <c r="C2" s="29" t="n"/>
      <c r="D2" s="14" t="n">
        <v>1500</v>
      </c>
      <c r="E2" s="15" t="inlineStr">
        <is>
          <t>円（税込）。はじめて買う人が払う金額</t>
        </is>
      </c>
    </row>
    <row r="3">
      <c r="A3" s="13" t="inlineStr">
        <is>
          <t>2回目以降の価格</t>
        </is>
      </c>
      <c r="B3" s="28" t="n"/>
      <c r="C3" s="29" t="n"/>
      <c r="D3" s="14" t="n">
        <v>5800</v>
      </c>
      <c r="E3" s="15" t="inlineStr">
        <is>
          <t>円（税込）。定期で届く2回目からの金額</t>
        </is>
      </c>
    </row>
    <row r="4">
      <c r="A4" s="13" t="inlineStr">
        <is>
          <t>2回目への継続率</t>
        </is>
      </c>
      <c r="B4" s="28" t="n"/>
      <c r="C4" s="29" t="n"/>
      <c r="D4" s="16" t="n">
        <v>0.55</v>
      </c>
      <c r="E4" s="15" t="inlineStr">
        <is>
          <t>割合（0.55＝55%）。初回の人が2回目も受け取る割合（F2転換率）</t>
        </is>
      </c>
    </row>
    <row r="5">
      <c r="A5" s="13" t="inlineStr">
        <is>
          <t>3回目以降の月次継続率</t>
        </is>
      </c>
      <c r="B5" s="28" t="n"/>
      <c r="C5" s="29" t="n"/>
      <c r="D5" s="16" t="n">
        <v>0.82</v>
      </c>
      <c r="E5" s="15" t="inlineStr">
        <is>
          <t>割合（0.82＝82%）。前の月から続ける人の割合</t>
        </is>
      </c>
    </row>
    <row r="6">
      <c r="A6" s="13" t="inlineStr">
        <is>
          <t>1回あたりの原価</t>
        </is>
      </c>
      <c r="B6" s="28" t="n"/>
      <c r="C6" s="29" t="n"/>
      <c r="D6" s="17" t="n">
        <v>850</v>
      </c>
      <c r="E6" s="15" t="inlineStr">
        <is>
          <t>円。商品1回分の製造原価（容器・箱を含む）</t>
        </is>
      </c>
    </row>
    <row r="7">
      <c r="A7" s="13" t="inlineStr">
        <is>
          <t>1回あたりの物流費</t>
        </is>
      </c>
      <c r="B7" s="28" t="n"/>
      <c r="C7" s="29" t="n"/>
      <c r="D7" s="17" t="n">
        <v>450</v>
      </c>
      <c r="E7" s="15" t="inlineStr">
        <is>
          <t>円。保管・ピッキング・梱包・送料をならした額</t>
        </is>
      </c>
    </row>
    <row r="8">
      <c r="A8" s="13" t="inlineStr">
        <is>
          <t>決済手数料率</t>
        </is>
      </c>
      <c r="B8" s="28" t="n"/>
      <c r="C8" s="29" t="n"/>
      <c r="D8" s="16" t="n">
        <v>0.035</v>
      </c>
      <c r="E8" s="15" t="inlineStr">
        <is>
          <t>割合（0.035＝3.5%）。売上にかかる手数料</t>
        </is>
      </c>
    </row>
    <row r="9">
      <c r="A9" s="13" t="inlineStr">
        <is>
          <t>獲得単価</t>
        </is>
      </c>
      <c r="B9" s="28" t="n"/>
      <c r="C9" s="29" t="n"/>
      <c r="D9" s="14" t="n">
        <v>9000</v>
      </c>
      <c r="E9" s="15" t="inlineStr">
        <is>
          <t>円。新規1人を獲得する広告費（成果報酬の単価など）</t>
        </is>
      </c>
    </row>
    <row r="10"/>
    <row r="11" ht="30" customHeight="1">
      <c r="A11" s="18" t="inlineStr">
        <is>
          <t>お届け回数</t>
        </is>
      </c>
      <c r="B11" s="18" t="inlineStr">
        <is>
          <t>届く人の割合</t>
        </is>
      </c>
      <c r="C11" s="18" t="inlineStr">
        <is>
          <t>売上（期待値）</t>
        </is>
      </c>
      <c r="D11" s="18" t="inlineStr">
        <is>
          <t>原価・物流費</t>
        </is>
      </c>
      <c r="E11" s="18" t="inlineStr">
        <is>
          <t>決済手数料</t>
        </is>
      </c>
      <c r="F11" s="18" t="inlineStr">
        <is>
          <t>広告費</t>
        </is>
      </c>
      <c r="G11" s="18" t="inlineStr">
        <is>
          <t>この回の粗利</t>
        </is>
      </c>
      <c r="H11" s="18" t="inlineStr">
        <is>
          <t>累計の粗利</t>
        </is>
      </c>
      <c r="I11" s="18" t="inlineStr">
        <is>
          <t>回収の状況</t>
        </is>
      </c>
    </row>
    <row r="12" ht="22" customHeight="1">
      <c r="A12" s="19" t="n">
        <v>1</v>
      </c>
      <c r="B12" s="22">
        <f>IF(A12="","",IF(A12=1,1,$D$4*$D$5^(A12-2)))</f>
        <v/>
      </c>
      <c r="C12" s="20">
        <f>IF(A12="","",ROUND(B12*IF(A12=1,$D$2,$D$3),0))</f>
        <v/>
      </c>
      <c r="D12" s="20">
        <f>IF(A12="","",ROUND(B12*($D$6+$D$7),0))</f>
        <v/>
      </c>
      <c r="E12" s="20">
        <f>IF(A12="","",ROUND(C12*$D$8,0))</f>
        <v/>
      </c>
      <c r="F12" s="20">
        <f>IF(A12="","",IF(A12=1,$D$9,0))</f>
        <v/>
      </c>
      <c r="G12" s="19">
        <f>IF(A12="","",C12-D12-E12-F12)</f>
        <v/>
      </c>
      <c r="H12" s="19">
        <f>IF(A12="","",SUM(OFFSET(G12,1-A12,0,A12,1)))</f>
        <v/>
      </c>
      <c r="I12" s="19">
        <f>IF(A12="","",IF(H12&lt;0,"まだ回収前",IF(A12=1,"★この回で回収",IF(OFFSET(H12,-1,0)&lt;0,"★この回で回収","回収済み"))))</f>
        <v/>
      </c>
    </row>
    <row r="13" ht="22" customHeight="1">
      <c r="A13" s="19" t="n">
        <v>2</v>
      </c>
      <c r="B13" s="22">
        <f>IF(A13="","",IF(A13=1,1,$D$4*$D$5^(A13-2)))</f>
        <v/>
      </c>
      <c r="C13" s="20">
        <f>IF(A13="","",ROUND(B13*IF(A13=1,$D$2,$D$3),0))</f>
        <v/>
      </c>
      <c r="D13" s="20">
        <f>IF(A13="","",ROUND(B13*($D$6+$D$7),0))</f>
        <v/>
      </c>
      <c r="E13" s="20">
        <f>IF(A13="","",ROUND(C13*$D$8,0))</f>
        <v/>
      </c>
      <c r="F13" s="20">
        <f>IF(A13="","",IF(A13=1,$D$9,0))</f>
        <v/>
      </c>
      <c r="G13" s="19">
        <f>IF(A13="","",C13-D13-E13-F13)</f>
        <v/>
      </c>
      <c r="H13" s="19">
        <f>IF(A13="","",SUM(OFFSET(G13,1-A13,0,A13,1)))</f>
        <v/>
      </c>
      <c r="I13" s="19">
        <f>IF(A13="","",IF(H13&lt;0,"まだ回収前",IF(A13=1,"★この回で回収",IF(OFFSET(H13,-1,0)&lt;0,"★この回で回収","回収済み"))))</f>
        <v/>
      </c>
    </row>
    <row r="14" ht="22" customHeight="1">
      <c r="A14" s="19" t="n">
        <v>3</v>
      </c>
      <c r="B14" s="22">
        <f>IF(A14="","",IF(A14=1,1,$D$4*$D$5^(A14-2)))</f>
        <v/>
      </c>
      <c r="C14" s="20">
        <f>IF(A14="","",ROUND(B14*IF(A14=1,$D$2,$D$3),0))</f>
        <v/>
      </c>
      <c r="D14" s="20">
        <f>IF(A14="","",ROUND(B14*($D$6+$D$7),0))</f>
        <v/>
      </c>
      <c r="E14" s="20">
        <f>IF(A14="","",ROUND(C14*$D$8,0))</f>
        <v/>
      </c>
      <c r="F14" s="20">
        <f>IF(A14="","",IF(A14=1,$D$9,0))</f>
        <v/>
      </c>
      <c r="G14" s="19">
        <f>IF(A14="","",C14-D14-E14-F14)</f>
        <v/>
      </c>
      <c r="H14" s="19">
        <f>IF(A14="","",SUM(OFFSET(G14,1-A14,0,A14,1)))</f>
        <v/>
      </c>
      <c r="I14" s="19">
        <f>IF(A14="","",IF(H14&lt;0,"まだ回収前",IF(A14=1,"★この回で回収",IF(OFFSET(H14,-1,0)&lt;0,"★この回で回収","回収済み"))))</f>
        <v/>
      </c>
    </row>
    <row r="15" ht="22" customHeight="1">
      <c r="A15" s="19" t="n">
        <v>4</v>
      </c>
      <c r="B15" s="22">
        <f>IF(A15="","",IF(A15=1,1,$D$4*$D$5^(A15-2)))</f>
        <v/>
      </c>
      <c r="C15" s="20">
        <f>IF(A15="","",ROUND(B15*IF(A15=1,$D$2,$D$3),0))</f>
        <v/>
      </c>
      <c r="D15" s="20">
        <f>IF(A15="","",ROUND(B15*($D$6+$D$7),0))</f>
        <v/>
      </c>
      <c r="E15" s="20">
        <f>IF(A15="","",ROUND(C15*$D$8,0))</f>
        <v/>
      </c>
      <c r="F15" s="20">
        <f>IF(A15="","",IF(A15=1,$D$9,0))</f>
        <v/>
      </c>
      <c r="G15" s="19">
        <f>IF(A15="","",C15-D15-E15-F15)</f>
        <v/>
      </c>
      <c r="H15" s="19">
        <f>IF(A15="","",SUM(OFFSET(G15,1-A15,0,A15,1)))</f>
        <v/>
      </c>
      <c r="I15" s="19">
        <f>IF(A15="","",IF(H15&lt;0,"まだ回収前",IF(A15=1,"★この回で回収",IF(OFFSET(H15,-1,0)&lt;0,"★この回で回収","回収済み"))))</f>
        <v/>
      </c>
    </row>
    <row r="16" ht="22" customHeight="1">
      <c r="A16" s="19" t="n">
        <v>5</v>
      </c>
      <c r="B16" s="22">
        <f>IF(A16="","",IF(A16=1,1,$D$4*$D$5^(A16-2)))</f>
        <v/>
      </c>
      <c r="C16" s="20">
        <f>IF(A16="","",ROUND(B16*IF(A16=1,$D$2,$D$3),0))</f>
        <v/>
      </c>
      <c r="D16" s="20">
        <f>IF(A16="","",ROUND(B16*($D$6+$D$7),0))</f>
        <v/>
      </c>
      <c r="E16" s="20">
        <f>IF(A16="","",ROUND(C16*$D$8,0))</f>
        <v/>
      </c>
      <c r="F16" s="20">
        <f>IF(A16="","",IF(A16=1,$D$9,0))</f>
        <v/>
      </c>
      <c r="G16" s="19">
        <f>IF(A16="","",C16-D16-E16-F16)</f>
        <v/>
      </c>
      <c r="H16" s="19">
        <f>IF(A16="","",SUM(OFFSET(G16,1-A16,0,A16,1)))</f>
        <v/>
      </c>
      <c r="I16" s="19">
        <f>IF(A16="","",IF(H16&lt;0,"まだ回収前",IF(A16=1,"★この回で回収",IF(OFFSET(H16,-1,0)&lt;0,"★この回で回収","回収済み"))))</f>
        <v/>
      </c>
    </row>
    <row r="17" ht="22" customHeight="1">
      <c r="A17" s="19" t="n">
        <v>6</v>
      </c>
      <c r="B17" s="22">
        <f>IF(A17="","",IF(A17=1,1,$D$4*$D$5^(A17-2)))</f>
        <v/>
      </c>
      <c r="C17" s="20">
        <f>IF(A17="","",ROUND(B17*IF(A17=1,$D$2,$D$3),0))</f>
        <v/>
      </c>
      <c r="D17" s="20">
        <f>IF(A17="","",ROUND(B17*($D$6+$D$7),0))</f>
        <v/>
      </c>
      <c r="E17" s="20">
        <f>IF(A17="","",ROUND(C17*$D$8,0))</f>
        <v/>
      </c>
      <c r="F17" s="20">
        <f>IF(A17="","",IF(A17=1,$D$9,0))</f>
        <v/>
      </c>
      <c r="G17" s="19">
        <f>IF(A17="","",C17-D17-E17-F17)</f>
        <v/>
      </c>
      <c r="H17" s="19">
        <f>IF(A17="","",SUM(OFFSET(G17,1-A17,0,A17,1)))</f>
        <v/>
      </c>
      <c r="I17" s="19">
        <f>IF(A17="","",IF(H17&lt;0,"まだ回収前",IF(A17=1,"★この回で回収",IF(OFFSET(H17,-1,0)&lt;0,"★この回で回収","回収済み"))))</f>
        <v/>
      </c>
    </row>
    <row r="18" ht="22" customHeight="1">
      <c r="A18" s="19" t="n">
        <v>7</v>
      </c>
      <c r="B18" s="22">
        <f>IF(A18="","",IF(A18=1,1,$D$4*$D$5^(A18-2)))</f>
        <v/>
      </c>
      <c r="C18" s="20">
        <f>IF(A18="","",ROUND(B18*IF(A18=1,$D$2,$D$3),0))</f>
        <v/>
      </c>
      <c r="D18" s="20">
        <f>IF(A18="","",ROUND(B18*($D$6+$D$7),0))</f>
        <v/>
      </c>
      <c r="E18" s="20">
        <f>IF(A18="","",ROUND(C18*$D$8,0))</f>
        <v/>
      </c>
      <c r="F18" s="20">
        <f>IF(A18="","",IF(A18=1,$D$9,0))</f>
        <v/>
      </c>
      <c r="G18" s="19">
        <f>IF(A18="","",C18-D18-E18-F18)</f>
        <v/>
      </c>
      <c r="H18" s="19">
        <f>IF(A18="","",SUM(OFFSET(G18,1-A18,0,A18,1)))</f>
        <v/>
      </c>
      <c r="I18" s="19">
        <f>IF(A18="","",IF(H18&lt;0,"まだ回収前",IF(A18=1,"★この回で回収",IF(OFFSET(H18,-1,0)&lt;0,"★この回で回収","回収済み"))))</f>
        <v/>
      </c>
    </row>
    <row r="19" ht="22" customHeight="1">
      <c r="A19" s="19" t="n">
        <v>8</v>
      </c>
      <c r="B19" s="22">
        <f>IF(A19="","",IF(A19=1,1,$D$4*$D$5^(A19-2)))</f>
        <v/>
      </c>
      <c r="C19" s="20">
        <f>IF(A19="","",ROUND(B19*IF(A19=1,$D$2,$D$3),0))</f>
        <v/>
      </c>
      <c r="D19" s="20">
        <f>IF(A19="","",ROUND(B19*($D$6+$D$7),0))</f>
        <v/>
      </c>
      <c r="E19" s="20">
        <f>IF(A19="","",ROUND(C19*$D$8,0))</f>
        <v/>
      </c>
      <c r="F19" s="20">
        <f>IF(A19="","",IF(A19=1,$D$9,0))</f>
        <v/>
      </c>
      <c r="G19" s="19">
        <f>IF(A19="","",C19-D19-E19-F19)</f>
        <v/>
      </c>
      <c r="H19" s="19">
        <f>IF(A19="","",SUM(OFFSET(G19,1-A19,0,A19,1)))</f>
        <v/>
      </c>
      <c r="I19" s="19">
        <f>IF(A19="","",IF(H19&lt;0,"まだ回収前",IF(A19=1,"★この回で回収",IF(OFFSET(H19,-1,0)&lt;0,"★この回で回収","回収済み"))))</f>
        <v/>
      </c>
    </row>
    <row r="20" ht="22" customHeight="1">
      <c r="A20" s="19" t="n">
        <v>9</v>
      </c>
      <c r="B20" s="22">
        <f>IF(A20="","",IF(A20=1,1,$D$4*$D$5^(A20-2)))</f>
        <v/>
      </c>
      <c r="C20" s="20">
        <f>IF(A20="","",ROUND(B20*IF(A20=1,$D$2,$D$3),0))</f>
        <v/>
      </c>
      <c r="D20" s="20">
        <f>IF(A20="","",ROUND(B20*($D$6+$D$7),0))</f>
        <v/>
      </c>
      <c r="E20" s="20">
        <f>IF(A20="","",ROUND(C20*$D$8,0))</f>
        <v/>
      </c>
      <c r="F20" s="20">
        <f>IF(A20="","",IF(A20=1,$D$9,0))</f>
        <v/>
      </c>
      <c r="G20" s="19">
        <f>IF(A20="","",C20-D20-E20-F20)</f>
        <v/>
      </c>
      <c r="H20" s="19">
        <f>IF(A20="","",SUM(OFFSET(G20,1-A20,0,A20,1)))</f>
        <v/>
      </c>
      <c r="I20" s="19">
        <f>IF(A20="","",IF(H20&lt;0,"まだ回収前",IF(A20=1,"★この回で回収",IF(OFFSET(H20,-1,0)&lt;0,"★この回で回収","回収済み"))))</f>
        <v/>
      </c>
    </row>
    <row r="21" ht="22" customHeight="1">
      <c r="A21" s="19" t="n">
        <v>10</v>
      </c>
      <c r="B21" s="22">
        <f>IF(A21="","",IF(A21=1,1,$D$4*$D$5^(A21-2)))</f>
        <v/>
      </c>
      <c r="C21" s="20">
        <f>IF(A21="","",ROUND(B21*IF(A21=1,$D$2,$D$3),0))</f>
        <v/>
      </c>
      <c r="D21" s="20">
        <f>IF(A21="","",ROUND(B21*($D$6+$D$7),0))</f>
        <v/>
      </c>
      <c r="E21" s="20">
        <f>IF(A21="","",ROUND(C21*$D$8,0))</f>
        <v/>
      </c>
      <c r="F21" s="20">
        <f>IF(A21="","",IF(A21=1,$D$9,0))</f>
        <v/>
      </c>
      <c r="G21" s="19">
        <f>IF(A21="","",C21-D21-E21-F21)</f>
        <v/>
      </c>
      <c r="H21" s="19">
        <f>IF(A21="","",SUM(OFFSET(G21,1-A21,0,A21,1)))</f>
        <v/>
      </c>
      <c r="I21" s="19">
        <f>IF(A21="","",IF(H21&lt;0,"まだ回収前",IF(A21=1,"★この回で回収",IF(OFFSET(H21,-1,0)&lt;0,"★この回で回収","回収済み"))))</f>
        <v/>
      </c>
    </row>
    <row r="22" ht="22" customHeight="1">
      <c r="A22" s="19" t="n">
        <v>11</v>
      </c>
      <c r="B22" s="22">
        <f>IF(A22="","",IF(A22=1,1,$D$4*$D$5^(A22-2)))</f>
        <v/>
      </c>
      <c r="C22" s="20">
        <f>IF(A22="","",ROUND(B22*IF(A22=1,$D$2,$D$3),0))</f>
        <v/>
      </c>
      <c r="D22" s="20">
        <f>IF(A22="","",ROUND(B22*($D$6+$D$7),0))</f>
        <v/>
      </c>
      <c r="E22" s="20">
        <f>IF(A22="","",ROUND(C22*$D$8,0))</f>
        <v/>
      </c>
      <c r="F22" s="20">
        <f>IF(A22="","",IF(A22=1,$D$9,0))</f>
        <v/>
      </c>
      <c r="G22" s="19">
        <f>IF(A22="","",C22-D22-E22-F22)</f>
        <v/>
      </c>
      <c r="H22" s="19">
        <f>IF(A22="","",SUM(OFFSET(G22,1-A22,0,A22,1)))</f>
        <v/>
      </c>
      <c r="I22" s="19">
        <f>IF(A22="","",IF(H22&lt;0,"まだ回収前",IF(A22=1,"★この回で回収",IF(OFFSET(H22,-1,0)&lt;0,"★この回で回収","回収済み"))))</f>
        <v/>
      </c>
    </row>
    <row r="23" ht="22" customHeight="1">
      <c r="A23" s="19" t="n">
        <v>12</v>
      </c>
      <c r="B23" s="22">
        <f>IF(A23="","",IF(A23=1,1,$D$4*$D$5^(A23-2)))</f>
        <v/>
      </c>
      <c r="C23" s="20">
        <f>IF(A23="","",ROUND(B23*IF(A23=1,$D$2,$D$3),0))</f>
        <v/>
      </c>
      <c r="D23" s="20">
        <f>IF(A23="","",ROUND(B23*($D$6+$D$7),0))</f>
        <v/>
      </c>
      <c r="E23" s="20">
        <f>IF(A23="","",ROUND(C23*$D$8,0))</f>
        <v/>
      </c>
      <c r="F23" s="20">
        <f>IF(A23="","",IF(A23=1,$D$9,0))</f>
        <v/>
      </c>
      <c r="G23" s="19">
        <f>IF(A23="","",C23-D23-E23-F23)</f>
        <v/>
      </c>
      <c r="H23" s="19">
        <f>IF(A23="","",SUM(OFFSET(G23,1-A23,0,A23,1)))</f>
        <v/>
      </c>
      <c r="I23" s="19">
        <f>IF(A23="","",IF(H23&lt;0,"まだ回収前",IF(A23=1,"★この回で回収",IF(OFFSET(H23,-1,0)&lt;0,"★この回で回収","回収済み"))))</f>
        <v/>
      </c>
    </row>
    <row r="24"/>
    <row r="25" ht="48" customHeight="1">
      <c r="A25" s="21" t="inlineStr">
        <is>
          <t>※記入例の会社・商品・数字は、書き方を示すための例です。 経過月とお届け回数の列だけ入力済みで、ほかの列は前提から自動計算されます。</t>
        </is>
      </c>
    </row>
  </sheetData>
  <mergeCells count="9">
    <mergeCell ref="A5:C5"/>
    <mergeCell ref="A25:H25"/>
    <mergeCell ref="A8:C8"/>
    <mergeCell ref="A6:C6"/>
    <mergeCell ref="A9:C9"/>
    <mergeCell ref="A3:C3"/>
    <mergeCell ref="A7:C7"/>
    <mergeCell ref="A4:C4"/>
    <mergeCell ref="A2:C2"/>
  </mergeCells>
  <conditionalFormatting sqref="A12:I24">
    <cfRule type="expression" priority="900" dxfId="0">
      <formula>AND(MOD(ROW(),2)=0,$A12&lt;&gt;"")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F2B880"/>
    <outlinePr summaryBelow="1" summaryRight="1"/>
    <pageSetUpPr/>
  </sheetPr>
  <dimension ref="A1:B12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23" t="inlineStr">
        <is>
          <t>項目</t>
        </is>
      </c>
      <c r="B1" s="23" t="inlineStr">
        <is>
          <t>内容</t>
        </is>
      </c>
    </row>
    <row r="2" ht="22" customHeight="1">
      <c r="A2" s="24" t="inlineStr">
        <is>
          <t>初回価格</t>
        </is>
      </c>
      <c r="B2" s="25" t="inlineStr">
        <is>
          <t>例：通常価格の7〜8割引きなど。安くするほど獲得は増えますが、2回目への継続率は下がりやすくなります</t>
        </is>
      </c>
    </row>
    <row r="3" ht="22" customHeight="1">
      <c r="A3" s="24" t="inlineStr">
        <is>
          <t>2回目以降の価格</t>
        </is>
      </c>
      <c r="B3" s="25" t="inlineStr">
        <is>
          <t>例：通常価格から1〜2割引き。値上げを考えるときは別シートで逆算してから決めます</t>
        </is>
      </c>
    </row>
    <row r="4" ht="22" customHeight="1">
      <c r="A4" s="24" t="inlineStr">
        <is>
          <t>2回目への継続率（F2転換率）</t>
        </is>
      </c>
      <c r="B4" s="25" t="inlineStr">
        <is>
          <t>例：似た商材の実績や、テスト販売の数字を使います。わからないうちは低めに置きます</t>
        </is>
      </c>
    </row>
    <row r="5" ht="22" customHeight="1">
      <c r="A5" s="24" t="inlineStr">
        <is>
          <t>3回目以降の月次継続率</t>
        </is>
      </c>
      <c r="B5" s="25" t="inlineStr">
        <is>
          <t>例：2回目を受け取った人が翌月も続ける割合。商材の使い切り期間で大きく変わります</t>
        </is>
      </c>
    </row>
    <row r="6" ht="22" customHeight="1">
      <c r="A6" s="24" t="inlineStr">
        <is>
          <t>1回あたりの原価</t>
        </is>
      </c>
      <c r="B6" s="25" t="inlineStr">
        <is>
          <t>例：中身・容器・外箱・ラベルの合計。小ロットの試作価格ではなく、量産時の見積りで入れます</t>
        </is>
      </c>
    </row>
    <row r="7" ht="22" customHeight="1">
      <c r="A7" s="24" t="inlineStr">
        <is>
          <t>1回あたりの物流費</t>
        </is>
      </c>
      <c r="B7" s="25" t="inlineStr">
        <is>
          <t>例：保管料・出荷作業料・資材・送料を、1件あたりにならした金額</t>
        </is>
      </c>
    </row>
    <row r="8" ht="22" customHeight="1">
      <c r="A8" s="24" t="inlineStr">
        <is>
          <t>決済手数料率</t>
        </is>
      </c>
      <c r="B8" s="25" t="inlineStr">
        <is>
          <t>例：カード・後払い・コンビニ払いなどの比率で平均した手数料</t>
        </is>
      </c>
    </row>
    <row r="9" ht="22" customHeight="1">
      <c r="A9" s="24" t="inlineStr">
        <is>
          <t>獲得単価</t>
        </is>
      </c>
      <c r="B9" s="25" t="inlineStr">
        <is>
          <t>例：成果報酬の単価に、ASP手数料やクリエイティブ制作費の按分を足した額</t>
        </is>
      </c>
    </row>
    <row r="10" ht="22" customHeight="1">
      <c r="A10" s="24" t="inlineStr">
        <is>
          <t>毎月の新規獲得数</t>
        </is>
      </c>
      <c r="B10" s="25" t="inlineStr">
        <is>
          <t>例：広告予算÷獲得単価。最初の数か月は少なめから始める計画にしておくと安全です</t>
        </is>
      </c>
    </row>
    <row r="11" ht="22" customHeight="1">
      <c r="A11" s="24" t="inlineStr">
        <is>
          <t>毎月の固定費</t>
        </is>
      </c>
      <c r="B11" s="25" t="inlineStr">
        <is>
          <t>例：担当者の人件費、カートやBOTの月額、問い合わせ窓口の外注費</t>
        </is>
      </c>
    </row>
    <row r="12" ht="22" customHeight="1">
      <c r="A12" s="24" t="inlineStr">
        <is>
          <t>この表でわからないこと</t>
        </is>
      </c>
      <c r="B12" s="25" t="inlineStr">
        <is>
          <t>例：在庫を先に仕入れる資金、返品・未払い、季節による獲得の増減は含めていません。別途見込みます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K50"/>
  <sheetViews>
    <sheetView zoomScale="11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4" customWidth="1" min="3" max="3"/>
    <col width="13" customWidth="1" min="4" max="4"/>
    <col width="13" customWidth="1" min="5" max="5"/>
    <col width="11" customWidth="1" min="6" max="6"/>
    <col width="13" customWidth="1" min="7" max="7"/>
    <col width="11" customWidth="1" min="8" max="8"/>
    <col width="13" customWidth="1" min="9" max="9"/>
    <col width="14" customWidth="1" min="10" max="10"/>
    <col width="16" customWidth="1" min="11" max="11"/>
  </cols>
  <sheetData>
    <row r="1">
      <c r="A1" s="12" t="inlineStr">
        <is>
          <t>前提（黄色のセルを書き換えると、下の表が計算し直されます）</t>
        </is>
      </c>
    </row>
    <row r="2">
      <c r="A2" s="13" t="inlineStr">
        <is>
          <t>初回価格</t>
        </is>
      </c>
      <c r="B2" s="28" t="n"/>
      <c r="C2" s="29" t="n"/>
      <c r="D2" s="14" t="n">
        <v>1500</v>
      </c>
      <c r="E2" s="15" t="inlineStr">
        <is>
          <t>円（税込）。はじめて買う人が払う金額</t>
        </is>
      </c>
    </row>
    <row r="3">
      <c r="A3" s="13" t="inlineStr">
        <is>
          <t>2回目以降の価格</t>
        </is>
      </c>
      <c r="B3" s="28" t="n"/>
      <c r="C3" s="29" t="n"/>
      <c r="D3" s="14" t="n">
        <v>5800</v>
      </c>
      <c r="E3" s="15" t="inlineStr">
        <is>
          <t>円（税込）。定期で届く2回目からの金額</t>
        </is>
      </c>
    </row>
    <row r="4">
      <c r="A4" s="13" t="inlineStr">
        <is>
          <t>2回目への継続率</t>
        </is>
      </c>
      <c r="B4" s="28" t="n"/>
      <c r="C4" s="29" t="n"/>
      <c r="D4" s="16" t="n">
        <v>0.55</v>
      </c>
      <c r="E4" s="15" t="inlineStr">
        <is>
          <t>割合（0.55＝55%）。初回の人が2回目も受け取る割合（F2転換率）</t>
        </is>
      </c>
    </row>
    <row r="5">
      <c r="A5" s="13" t="inlineStr">
        <is>
          <t>3回目以降の月次継続率</t>
        </is>
      </c>
      <c r="B5" s="28" t="n"/>
      <c r="C5" s="29" t="n"/>
      <c r="D5" s="16" t="n">
        <v>0.82</v>
      </c>
      <c r="E5" s="15" t="inlineStr">
        <is>
          <t>割合（0.82＝82%）。前の月から続ける人の割合</t>
        </is>
      </c>
    </row>
    <row r="6">
      <c r="A6" s="13" t="inlineStr">
        <is>
          <t>1回あたりの原価</t>
        </is>
      </c>
      <c r="B6" s="28" t="n"/>
      <c r="C6" s="29" t="n"/>
      <c r="D6" s="17" t="n">
        <v>850</v>
      </c>
      <c r="E6" s="15" t="inlineStr">
        <is>
          <t>円。商品1回分の製造原価（容器・箱を含む）</t>
        </is>
      </c>
    </row>
    <row r="7">
      <c r="A7" s="13" t="inlineStr">
        <is>
          <t>1回あたりの物流費</t>
        </is>
      </c>
      <c r="B7" s="28" t="n"/>
      <c r="C7" s="29" t="n"/>
      <c r="D7" s="17" t="n">
        <v>450</v>
      </c>
      <c r="E7" s="15" t="inlineStr">
        <is>
          <t>円。保管・ピッキング・梱包・送料をならした額</t>
        </is>
      </c>
    </row>
    <row r="8">
      <c r="A8" s="13" t="inlineStr">
        <is>
          <t>決済手数料率</t>
        </is>
      </c>
      <c r="B8" s="28" t="n"/>
      <c r="C8" s="29" t="n"/>
      <c r="D8" s="16" t="n">
        <v>0.035</v>
      </c>
      <c r="E8" s="15" t="inlineStr">
        <is>
          <t>割合（0.035＝3.5%）。売上にかかる手数料</t>
        </is>
      </c>
    </row>
    <row r="9">
      <c r="A9" s="13" t="inlineStr">
        <is>
          <t>獲得単価</t>
        </is>
      </c>
      <c r="B9" s="28" t="n"/>
      <c r="C9" s="29" t="n"/>
      <c r="D9" s="14" t="n">
        <v>9000</v>
      </c>
      <c r="E9" s="15" t="inlineStr">
        <is>
          <t>円。新規1人を獲得する広告費（成果報酬の単価など）</t>
        </is>
      </c>
    </row>
    <row r="10">
      <c r="A10" s="13" t="inlineStr">
        <is>
          <t>毎月の新規獲得数</t>
        </is>
      </c>
      <c r="B10" s="28" t="n"/>
      <c r="C10" s="29" t="n"/>
      <c r="D10" s="17" t="n">
        <v>400</v>
      </c>
      <c r="E10" s="15" t="inlineStr">
        <is>
          <t>人／月。毎月同じ人数を獲得すると仮定します</t>
        </is>
      </c>
    </row>
    <row r="11">
      <c r="A11" s="13" t="inlineStr">
        <is>
          <t>毎月の固定費</t>
        </is>
      </c>
      <c r="B11" s="28" t="n"/>
      <c r="C11" s="29" t="n"/>
      <c r="D11" s="14" t="n">
        <v>300000</v>
      </c>
      <c r="E11" s="15" t="inlineStr">
        <is>
          <t>円／月。人件費・システム利用料・問い合わせ窓口など</t>
        </is>
      </c>
    </row>
    <row r="12"/>
    <row r="13" ht="30" customHeight="1">
      <c r="A13" s="18" t="inlineStr">
        <is>
          <t>経過月</t>
        </is>
      </c>
      <c r="B13" s="18" t="inlineStr">
        <is>
          <t>新規獲得数</t>
        </is>
      </c>
      <c r="C13" s="18" t="inlineStr">
        <is>
          <t>2回目以降のお届け件数</t>
        </is>
      </c>
      <c r="D13" s="18" t="inlineStr">
        <is>
          <t>売上</t>
        </is>
      </c>
      <c r="E13" s="18" t="inlineStr">
        <is>
          <t>原価・物流費</t>
        </is>
      </c>
      <c r="F13" s="18" t="inlineStr">
        <is>
          <t>決済手数料</t>
        </is>
      </c>
      <c r="G13" s="18" t="inlineStr">
        <is>
          <t>広告費</t>
        </is>
      </c>
      <c r="H13" s="18" t="inlineStr">
        <is>
          <t>固定費</t>
        </is>
      </c>
      <c r="I13" s="18" t="inlineStr">
        <is>
          <t>月の損益</t>
        </is>
      </c>
      <c r="J13" s="18" t="inlineStr">
        <is>
          <t>累計損益</t>
        </is>
      </c>
      <c r="K13" s="18" t="inlineStr">
        <is>
          <t>回収の状況</t>
        </is>
      </c>
    </row>
    <row r="14" ht="66" customHeight="1">
      <c r="A14" s="26" t="inlineStr">
        <is>
          <t>例：1（上から順に36まで）</t>
        </is>
      </c>
      <c r="B14" s="26" t="inlineStr">
        <is>
          <t>（自動で計算）</t>
        </is>
      </c>
      <c r="C14" s="26" t="inlineStr">
        <is>
          <t>（自動で計算）</t>
        </is>
      </c>
      <c r="D14" s="26" t="inlineStr">
        <is>
          <t>（自動で計算）</t>
        </is>
      </c>
      <c r="E14" s="26" t="inlineStr">
        <is>
          <t>（自動で計算）</t>
        </is>
      </c>
      <c r="F14" s="26" t="inlineStr">
        <is>
          <t>（自動で計算）</t>
        </is>
      </c>
      <c r="G14" s="26" t="inlineStr">
        <is>
          <t>（自動で計算）</t>
        </is>
      </c>
      <c r="H14" s="26" t="inlineStr">
        <is>
          <t>（自動で計算）</t>
        </is>
      </c>
      <c r="I14" s="26" t="inlineStr">
        <is>
          <t>（自動で計算）</t>
        </is>
      </c>
      <c r="J14" s="26" t="inlineStr">
        <is>
          <t>（自動で計算）</t>
        </is>
      </c>
      <c r="K14" s="26" t="inlineStr">
        <is>
          <t>（自動で計算）</t>
        </is>
      </c>
    </row>
    <row r="15" ht="22" customHeight="1">
      <c r="A15" s="19" t="n"/>
      <c r="B15" s="19">
        <f>IF(A15="","",$D$10)</f>
        <v/>
      </c>
      <c r="C15" s="19">
        <f>IF(A15="","",ROUND(B15*$D$4*(1-$D$5^(A15-1))/(1-$D$5),0))</f>
        <v/>
      </c>
      <c r="D15" s="20">
        <f>IF(A15="","",B15*$D$2+C15*$D$3)</f>
        <v/>
      </c>
      <c r="E15" s="20">
        <f>IF(A15="","",(B15+C15)*($D$6+$D$7))</f>
        <v/>
      </c>
      <c r="F15" s="20">
        <f>IF(A15="","",ROUND(D15*$D$8,0))</f>
        <v/>
      </c>
      <c r="G15" s="20">
        <f>IF(A15="","",B15*$D$9)</f>
        <v/>
      </c>
      <c r="H15" s="20">
        <f>IF(A15="","",$D$11)</f>
        <v/>
      </c>
      <c r="I15" s="20">
        <f>IF(A15="","",D15-E15-F15-G15-H15)</f>
        <v/>
      </c>
      <c r="J15" s="20">
        <f>IF(A15="","",SUM(OFFSET(I15,1-A15,0,A15,1)))</f>
        <v/>
      </c>
      <c r="K15" s="19">
        <f>IF(A15="","",IF(J15&lt;0,"累計はまだ赤字",IF(A15=1,"★この月で回収",IF(OFFSET(J15,-1,0)&lt;0,"★この月で回収","回収済み"))))</f>
        <v/>
      </c>
    </row>
    <row r="16" ht="22" customHeight="1">
      <c r="A16" s="19" t="n"/>
      <c r="B16" s="19">
        <f>IF(A16="","",$D$10)</f>
        <v/>
      </c>
      <c r="C16" s="19">
        <f>IF(A16="","",ROUND(B16*$D$4*(1-$D$5^(A16-1))/(1-$D$5),0))</f>
        <v/>
      </c>
      <c r="D16" s="20">
        <f>IF(A16="","",B16*$D$2+C16*$D$3)</f>
        <v/>
      </c>
      <c r="E16" s="20">
        <f>IF(A16="","",(B16+C16)*($D$6+$D$7))</f>
        <v/>
      </c>
      <c r="F16" s="20">
        <f>IF(A16="","",ROUND(D16*$D$8,0))</f>
        <v/>
      </c>
      <c r="G16" s="20">
        <f>IF(A16="","",B16*$D$9)</f>
        <v/>
      </c>
      <c r="H16" s="20">
        <f>IF(A16="","",$D$11)</f>
        <v/>
      </c>
      <c r="I16" s="20">
        <f>IF(A16="","",D16-E16-F16-G16-H16)</f>
        <v/>
      </c>
      <c r="J16" s="20">
        <f>IF(A16="","",SUM(OFFSET(I16,1-A16,0,A16,1)))</f>
        <v/>
      </c>
      <c r="K16" s="19">
        <f>IF(A16="","",IF(J16&lt;0,"累計はまだ赤字",IF(A16=1,"★この月で回収",IF(OFFSET(J16,-1,0)&lt;0,"★この月で回収","回収済み"))))</f>
        <v/>
      </c>
    </row>
    <row r="17" ht="22" customHeight="1">
      <c r="A17" s="19" t="n"/>
      <c r="B17" s="19">
        <f>IF(A17="","",$D$10)</f>
        <v/>
      </c>
      <c r="C17" s="19">
        <f>IF(A17="","",ROUND(B17*$D$4*(1-$D$5^(A17-1))/(1-$D$5),0))</f>
        <v/>
      </c>
      <c r="D17" s="20">
        <f>IF(A17="","",B17*$D$2+C17*$D$3)</f>
        <v/>
      </c>
      <c r="E17" s="20">
        <f>IF(A17="","",(B17+C17)*($D$6+$D$7))</f>
        <v/>
      </c>
      <c r="F17" s="20">
        <f>IF(A17="","",ROUND(D17*$D$8,0))</f>
        <v/>
      </c>
      <c r="G17" s="20">
        <f>IF(A17="","",B17*$D$9)</f>
        <v/>
      </c>
      <c r="H17" s="20">
        <f>IF(A17="","",$D$11)</f>
        <v/>
      </c>
      <c r="I17" s="20">
        <f>IF(A17="","",D17-E17-F17-G17-H17)</f>
        <v/>
      </c>
      <c r="J17" s="20">
        <f>IF(A17="","",SUM(OFFSET(I17,1-A17,0,A17,1)))</f>
        <v/>
      </c>
      <c r="K17" s="19">
        <f>IF(A17="","",IF(J17&lt;0,"累計はまだ赤字",IF(A17=1,"★この月で回収",IF(OFFSET(J17,-1,0)&lt;0,"★この月で回収","回収済み"))))</f>
        <v/>
      </c>
    </row>
    <row r="18" ht="22" customHeight="1">
      <c r="A18" s="19" t="n"/>
      <c r="B18" s="19">
        <f>IF(A18="","",$D$10)</f>
        <v/>
      </c>
      <c r="C18" s="19">
        <f>IF(A18="","",ROUND(B18*$D$4*(1-$D$5^(A18-1))/(1-$D$5),0))</f>
        <v/>
      </c>
      <c r="D18" s="20">
        <f>IF(A18="","",B18*$D$2+C18*$D$3)</f>
        <v/>
      </c>
      <c r="E18" s="20">
        <f>IF(A18="","",(B18+C18)*($D$6+$D$7))</f>
        <v/>
      </c>
      <c r="F18" s="20">
        <f>IF(A18="","",ROUND(D18*$D$8,0))</f>
        <v/>
      </c>
      <c r="G18" s="20">
        <f>IF(A18="","",B18*$D$9)</f>
        <v/>
      </c>
      <c r="H18" s="20">
        <f>IF(A18="","",$D$11)</f>
        <v/>
      </c>
      <c r="I18" s="20">
        <f>IF(A18="","",D18-E18-F18-G18-H18)</f>
        <v/>
      </c>
      <c r="J18" s="20">
        <f>IF(A18="","",SUM(OFFSET(I18,1-A18,0,A18,1)))</f>
        <v/>
      </c>
      <c r="K18" s="19">
        <f>IF(A18="","",IF(J18&lt;0,"累計はまだ赤字",IF(A18=1,"★この月で回収",IF(OFFSET(J18,-1,0)&lt;0,"★この月で回収","回収済み"))))</f>
        <v/>
      </c>
    </row>
    <row r="19" ht="22" customHeight="1">
      <c r="A19" s="19" t="n"/>
      <c r="B19" s="19">
        <f>IF(A19="","",$D$10)</f>
        <v/>
      </c>
      <c r="C19" s="19">
        <f>IF(A19="","",ROUND(B19*$D$4*(1-$D$5^(A19-1))/(1-$D$5),0))</f>
        <v/>
      </c>
      <c r="D19" s="20">
        <f>IF(A19="","",B19*$D$2+C19*$D$3)</f>
        <v/>
      </c>
      <c r="E19" s="20">
        <f>IF(A19="","",(B19+C19)*($D$6+$D$7))</f>
        <v/>
      </c>
      <c r="F19" s="20">
        <f>IF(A19="","",ROUND(D19*$D$8,0))</f>
        <v/>
      </c>
      <c r="G19" s="20">
        <f>IF(A19="","",B19*$D$9)</f>
        <v/>
      </c>
      <c r="H19" s="20">
        <f>IF(A19="","",$D$11)</f>
        <v/>
      </c>
      <c r="I19" s="20">
        <f>IF(A19="","",D19-E19-F19-G19-H19)</f>
        <v/>
      </c>
      <c r="J19" s="20">
        <f>IF(A19="","",SUM(OFFSET(I19,1-A19,0,A19,1)))</f>
        <v/>
      </c>
      <c r="K19" s="19">
        <f>IF(A19="","",IF(J19&lt;0,"累計はまだ赤字",IF(A19=1,"★この月で回収",IF(OFFSET(J19,-1,0)&lt;0,"★この月で回収","回収済み"))))</f>
        <v/>
      </c>
    </row>
    <row r="20" ht="22" customHeight="1">
      <c r="A20" s="19" t="n"/>
      <c r="B20" s="19">
        <f>IF(A20="","",$D$10)</f>
        <v/>
      </c>
      <c r="C20" s="19">
        <f>IF(A20="","",ROUND(B20*$D$4*(1-$D$5^(A20-1))/(1-$D$5),0))</f>
        <v/>
      </c>
      <c r="D20" s="20">
        <f>IF(A20="","",B20*$D$2+C20*$D$3)</f>
        <v/>
      </c>
      <c r="E20" s="20">
        <f>IF(A20="","",(B20+C20)*($D$6+$D$7))</f>
        <v/>
      </c>
      <c r="F20" s="20">
        <f>IF(A20="","",ROUND(D20*$D$8,0))</f>
        <v/>
      </c>
      <c r="G20" s="20">
        <f>IF(A20="","",B20*$D$9)</f>
        <v/>
      </c>
      <c r="H20" s="20">
        <f>IF(A20="","",$D$11)</f>
        <v/>
      </c>
      <c r="I20" s="20">
        <f>IF(A20="","",D20-E20-F20-G20-H20)</f>
        <v/>
      </c>
      <c r="J20" s="20">
        <f>IF(A20="","",SUM(OFFSET(I20,1-A20,0,A20,1)))</f>
        <v/>
      </c>
      <c r="K20" s="19">
        <f>IF(A20="","",IF(J20&lt;0,"累計はまだ赤字",IF(A20=1,"★この月で回収",IF(OFFSET(J20,-1,0)&lt;0,"★この月で回収","回収済み"))))</f>
        <v/>
      </c>
    </row>
    <row r="21" ht="22" customHeight="1">
      <c r="A21" s="19" t="n"/>
      <c r="B21" s="19">
        <f>IF(A21="","",$D$10)</f>
        <v/>
      </c>
      <c r="C21" s="19">
        <f>IF(A21="","",ROUND(B21*$D$4*(1-$D$5^(A21-1))/(1-$D$5),0))</f>
        <v/>
      </c>
      <c r="D21" s="20">
        <f>IF(A21="","",B21*$D$2+C21*$D$3)</f>
        <v/>
      </c>
      <c r="E21" s="20">
        <f>IF(A21="","",(B21+C21)*($D$6+$D$7))</f>
        <v/>
      </c>
      <c r="F21" s="20">
        <f>IF(A21="","",ROUND(D21*$D$8,0))</f>
        <v/>
      </c>
      <c r="G21" s="20">
        <f>IF(A21="","",B21*$D$9)</f>
        <v/>
      </c>
      <c r="H21" s="20">
        <f>IF(A21="","",$D$11)</f>
        <v/>
      </c>
      <c r="I21" s="20">
        <f>IF(A21="","",D21-E21-F21-G21-H21)</f>
        <v/>
      </c>
      <c r="J21" s="20">
        <f>IF(A21="","",SUM(OFFSET(I21,1-A21,0,A21,1)))</f>
        <v/>
      </c>
      <c r="K21" s="19">
        <f>IF(A21="","",IF(J21&lt;0,"累計はまだ赤字",IF(A21=1,"★この月で回収",IF(OFFSET(J21,-1,0)&lt;0,"★この月で回収","回収済み"))))</f>
        <v/>
      </c>
    </row>
    <row r="22" ht="22" customHeight="1">
      <c r="A22" s="19" t="n"/>
      <c r="B22" s="19">
        <f>IF(A22="","",$D$10)</f>
        <v/>
      </c>
      <c r="C22" s="19">
        <f>IF(A22="","",ROUND(B22*$D$4*(1-$D$5^(A22-1))/(1-$D$5),0))</f>
        <v/>
      </c>
      <c r="D22" s="20">
        <f>IF(A22="","",B22*$D$2+C22*$D$3)</f>
        <v/>
      </c>
      <c r="E22" s="20">
        <f>IF(A22="","",(B22+C22)*($D$6+$D$7))</f>
        <v/>
      </c>
      <c r="F22" s="20">
        <f>IF(A22="","",ROUND(D22*$D$8,0))</f>
        <v/>
      </c>
      <c r="G22" s="20">
        <f>IF(A22="","",B22*$D$9)</f>
        <v/>
      </c>
      <c r="H22" s="20">
        <f>IF(A22="","",$D$11)</f>
        <v/>
      </c>
      <c r="I22" s="20">
        <f>IF(A22="","",D22-E22-F22-G22-H22)</f>
        <v/>
      </c>
      <c r="J22" s="20">
        <f>IF(A22="","",SUM(OFFSET(I22,1-A22,0,A22,1)))</f>
        <v/>
      </c>
      <c r="K22" s="19">
        <f>IF(A22="","",IF(J22&lt;0,"累計はまだ赤字",IF(A22=1,"★この月で回収",IF(OFFSET(J22,-1,0)&lt;0,"★この月で回収","回収済み"))))</f>
        <v/>
      </c>
    </row>
    <row r="23" ht="22" customHeight="1">
      <c r="A23" s="19" t="n"/>
      <c r="B23" s="19">
        <f>IF(A23="","",$D$10)</f>
        <v/>
      </c>
      <c r="C23" s="19">
        <f>IF(A23="","",ROUND(B23*$D$4*(1-$D$5^(A23-1))/(1-$D$5),0))</f>
        <v/>
      </c>
      <c r="D23" s="20">
        <f>IF(A23="","",B23*$D$2+C23*$D$3)</f>
        <v/>
      </c>
      <c r="E23" s="20">
        <f>IF(A23="","",(B23+C23)*($D$6+$D$7))</f>
        <v/>
      </c>
      <c r="F23" s="20">
        <f>IF(A23="","",ROUND(D23*$D$8,0))</f>
        <v/>
      </c>
      <c r="G23" s="20">
        <f>IF(A23="","",B23*$D$9)</f>
        <v/>
      </c>
      <c r="H23" s="20">
        <f>IF(A23="","",$D$11)</f>
        <v/>
      </c>
      <c r="I23" s="20">
        <f>IF(A23="","",D23-E23-F23-G23-H23)</f>
        <v/>
      </c>
      <c r="J23" s="20">
        <f>IF(A23="","",SUM(OFFSET(I23,1-A23,0,A23,1)))</f>
        <v/>
      </c>
      <c r="K23" s="19">
        <f>IF(A23="","",IF(J23&lt;0,"累計はまだ赤字",IF(A23=1,"★この月で回収",IF(OFFSET(J23,-1,0)&lt;0,"★この月で回収","回収済み"))))</f>
        <v/>
      </c>
    </row>
    <row r="24" ht="22" customHeight="1">
      <c r="A24" s="19" t="n"/>
      <c r="B24" s="19">
        <f>IF(A24="","",$D$10)</f>
        <v/>
      </c>
      <c r="C24" s="19">
        <f>IF(A24="","",ROUND(B24*$D$4*(1-$D$5^(A24-1))/(1-$D$5),0))</f>
        <v/>
      </c>
      <c r="D24" s="20">
        <f>IF(A24="","",B24*$D$2+C24*$D$3)</f>
        <v/>
      </c>
      <c r="E24" s="20">
        <f>IF(A24="","",(B24+C24)*($D$6+$D$7))</f>
        <v/>
      </c>
      <c r="F24" s="20">
        <f>IF(A24="","",ROUND(D24*$D$8,0))</f>
        <v/>
      </c>
      <c r="G24" s="20">
        <f>IF(A24="","",B24*$D$9)</f>
        <v/>
      </c>
      <c r="H24" s="20">
        <f>IF(A24="","",$D$11)</f>
        <v/>
      </c>
      <c r="I24" s="20">
        <f>IF(A24="","",D24-E24-F24-G24-H24)</f>
        <v/>
      </c>
      <c r="J24" s="20">
        <f>IF(A24="","",SUM(OFFSET(I24,1-A24,0,A24,1)))</f>
        <v/>
      </c>
      <c r="K24" s="19">
        <f>IF(A24="","",IF(J24&lt;0,"累計はまだ赤字",IF(A24=1,"★この月で回収",IF(OFFSET(J24,-1,0)&lt;0,"★この月で回収","回収済み"))))</f>
        <v/>
      </c>
    </row>
    <row r="25" ht="22" customHeight="1">
      <c r="A25" s="19" t="n"/>
      <c r="B25" s="19">
        <f>IF(A25="","",$D$10)</f>
        <v/>
      </c>
      <c r="C25" s="19">
        <f>IF(A25="","",ROUND(B25*$D$4*(1-$D$5^(A25-1))/(1-$D$5),0))</f>
        <v/>
      </c>
      <c r="D25" s="20">
        <f>IF(A25="","",B25*$D$2+C25*$D$3)</f>
        <v/>
      </c>
      <c r="E25" s="20">
        <f>IF(A25="","",(B25+C25)*($D$6+$D$7))</f>
        <v/>
      </c>
      <c r="F25" s="20">
        <f>IF(A25="","",ROUND(D25*$D$8,0))</f>
        <v/>
      </c>
      <c r="G25" s="20">
        <f>IF(A25="","",B25*$D$9)</f>
        <v/>
      </c>
      <c r="H25" s="20">
        <f>IF(A25="","",$D$11)</f>
        <v/>
      </c>
      <c r="I25" s="20">
        <f>IF(A25="","",D25-E25-F25-G25-H25)</f>
        <v/>
      </c>
      <c r="J25" s="20">
        <f>IF(A25="","",SUM(OFFSET(I25,1-A25,0,A25,1)))</f>
        <v/>
      </c>
      <c r="K25" s="19">
        <f>IF(A25="","",IF(J25&lt;0,"累計はまだ赤字",IF(A25=1,"★この月で回収",IF(OFFSET(J25,-1,0)&lt;0,"★この月で回収","回収済み"))))</f>
        <v/>
      </c>
    </row>
    <row r="26" ht="22" customHeight="1">
      <c r="A26" s="19" t="n"/>
      <c r="B26" s="19">
        <f>IF(A26="","",$D$10)</f>
        <v/>
      </c>
      <c r="C26" s="19">
        <f>IF(A26="","",ROUND(B26*$D$4*(1-$D$5^(A26-1))/(1-$D$5),0))</f>
        <v/>
      </c>
      <c r="D26" s="20">
        <f>IF(A26="","",B26*$D$2+C26*$D$3)</f>
        <v/>
      </c>
      <c r="E26" s="20">
        <f>IF(A26="","",(B26+C26)*($D$6+$D$7))</f>
        <v/>
      </c>
      <c r="F26" s="20">
        <f>IF(A26="","",ROUND(D26*$D$8,0))</f>
        <v/>
      </c>
      <c r="G26" s="20">
        <f>IF(A26="","",B26*$D$9)</f>
        <v/>
      </c>
      <c r="H26" s="20">
        <f>IF(A26="","",$D$11)</f>
        <v/>
      </c>
      <c r="I26" s="20">
        <f>IF(A26="","",D26-E26-F26-G26-H26)</f>
        <v/>
      </c>
      <c r="J26" s="20">
        <f>IF(A26="","",SUM(OFFSET(I26,1-A26,0,A26,1)))</f>
        <v/>
      </c>
      <c r="K26" s="19">
        <f>IF(A26="","",IF(J26&lt;0,"累計はまだ赤字",IF(A26=1,"★この月で回収",IF(OFFSET(J26,-1,0)&lt;0,"★この月で回収","回収済み"))))</f>
        <v/>
      </c>
    </row>
    <row r="27" ht="22" customHeight="1">
      <c r="A27" s="19" t="n"/>
      <c r="B27" s="19">
        <f>IF(A27="","",$D$10)</f>
        <v/>
      </c>
      <c r="C27" s="19">
        <f>IF(A27="","",ROUND(B27*$D$4*(1-$D$5^(A27-1))/(1-$D$5),0))</f>
        <v/>
      </c>
      <c r="D27" s="20">
        <f>IF(A27="","",B27*$D$2+C27*$D$3)</f>
        <v/>
      </c>
      <c r="E27" s="20">
        <f>IF(A27="","",(B27+C27)*($D$6+$D$7))</f>
        <v/>
      </c>
      <c r="F27" s="20">
        <f>IF(A27="","",ROUND(D27*$D$8,0))</f>
        <v/>
      </c>
      <c r="G27" s="20">
        <f>IF(A27="","",B27*$D$9)</f>
        <v/>
      </c>
      <c r="H27" s="20">
        <f>IF(A27="","",$D$11)</f>
        <v/>
      </c>
      <c r="I27" s="20">
        <f>IF(A27="","",D27-E27-F27-G27-H27)</f>
        <v/>
      </c>
      <c r="J27" s="20">
        <f>IF(A27="","",SUM(OFFSET(I27,1-A27,0,A27,1)))</f>
        <v/>
      </c>
      <c r="K27" s="19">
        <f>IF(A27="","",IF(J27&lt;0,"累計はまだ赤字",IF(A27=1,"★この月で回収",IF(OFFSET(J27,-1,0)&lt;0,"★この月で回収","回収済み"))))</f>
        <v/>
      </c>
    </row>
    <row r="28" ht="22" customHeight="1">
      <c r="A28" s="19" t="n"/>
      <c r="B28" s="19">
        <f>IF(A28="","",$D$10)</f>
        <v/>
      </c>
      <c r="C28" s="19">
        <f>IF(A28="","",ROUND(B28*$D$4*(1-$D$5^(A28-1))/(1-$D$5),0))</f>
        <v/>
      </c>
      <c r="D28" s="20">
        <f>IF(A28="","",B28*$D$2+C28*$D$3)</f>
        <v/>
      </c>
      <c r="E28" s="20">
        <f>IF(A28="","",(B28+C28)*($D$6+$D$7))</f>
        <v/>
      </c>
      <c r="F28" s="20">
        <f>IF(A28="","",ROUND(D28*$D$8,0))</f>
        <v/>
      </c>
      <c r="G28" s="20">
        <f>IF(A28="","",B28*$D$9)</f>
        <v/>
      </c>
      <c r="H28" s="20">
        <f>IF(A28="","",$D$11)</f>
        <v/>
      </c>
      <c r="I28" s="20">
        <f>IF(A28="","",D28-E28-F28-G28-H28)</f>
        <v/>
      </c>
      <c r="J28" s="20">
        <f>IF(A28="","",SUM(OFFSET(I28,1-A28,0,A28,1)))</f>
        <v/>
      </c>
      <c r="K28" s="19">
        <f>IF(A28="","",IF(J28&lt;0,"累計はまだ赤字",IF(A28=1,"★この月で回収",IF(OFFSET(J28,-1,0)&lt;0,"★この月で回収","回収済み"))))</f>
        <v/>
      </c>
    </row>
    <row r="29" ht="22" customHeight="1">
      <c r="A29" s="19" t="n"/>
      <c r="B29" s="19">
        <f>IF(A29="","",$D$10)</f>
        <v/>
      </c>
      <c r="C29" s="19">
        <f>IF(A29="","",ROUND(B29*$D$4*(1-$D$5^(A29-1))/(1-$D$5),0))</f>
        <v/>
      </c>
      <c r="D29" s="20">
        <f>IF(A29="","",B29*$D$2+C29*$D$3)</f>
        <v/>
      </c>
      <c r="E29" s="20">
        <f>IF(A29="","",(B29+C29)*($D$6+$D$7))</f>
        <v/>
      </c>
      <c r="F29" s="20">
        <f>IF(A29="","",ROUND(D29*$D$8,0))</f>
        <v/>
      </c>
      <c r="G29" s="20">
        <f>IF(A29="","",B29*$D$9)</f>
        <v/>
      </c>
      <c r="H29" s="20">
        <f>IF(A29="","",$D$11)</f>
        <v/>
      </c>
      <c r="I29" s="20">
        <f>IF(A29="","",D29-E29-F29-G29-H29)</f>
        <v/>
      </c>
      <c r="J29" s="20">
        <f>IF(A29="","",SUM(OFFSET(I29,1-A29,0,A29,1)))</f>
        <v/>
      </c>
      <c r="K29" s="19">
        <f>IF(A29="","",IF(J29&lt;0,"累計はまだ赤字",IF(A29=1,"★この月で回収",IF(OFFSET(J29,-1,0)&lt;0,"★この月で回収","回収済み"))))</f>
        <v/>
      </c>
    </row>
    <row r="30" ht="22" customHeight="1">
      <c r="A30" s="19" t="n"/>
      <c r="B30" s="19">
        <f>IF(A30="","",$D$10)</f>
        <v/>
      </c>
      <c r="C30" s="19">
        <f>IF(A30="","",ROUND(B30*$D$4*(1-$D$5^(A30-1))/(1-$D$5),0))</f>
        <v/>
      </c>
      <c r="D30" s="20">
        <f>IF(A30="","",B30*$D$2+C30*$D$3)</f>
        <v/>
      </c>
      <c r="E30" s="20">
        <f>IF(A30="","",(B30+C30)*($D$6+$D$7))</f>
        <v/>
      </c>
      <c r="F30" s="20">
        <f>IF(A30="","",ROUND(D30*$D$8,0))</f>
        <v/>
      </c>
      <c r="G30" s="20">
        <f>IF(A30="","",B30*$D$9)</f>
        <v/>
      </c>
      <c r="H30" s="20">
        <f>IF(A30="","",$D$11)</f>
        <v/>
      </c>
      <c r="I30" s="20">
        <f>IF(A30="","",D30-E30-F30-G30-H30)</f>
        <v/>
      </c>
      <c r="J30" s="20">
        <f>IF(A30="","",SUM(OFFSET(I30,1-A30,0,A30,1)))</f>
        <v/>
      </c>
      <c r="K30" s="19">
        <f>IF(A30="","",IF(J30&lt;0,"累計はまだ赤字",IF(A30=1,"★この月で回収",IF(OFFSET(J30,-1,0)&lt;0,"★この月で回収","回収済み"))))</f>
        <v/>
      </c>
    </row>
    <row r="31" ht="22" customHeight="1">
      <c r="A31" s="19" t="n"/>
      <c r="B31" s="19">
        <f>IF(A31="","",$D$10)</f>
        <v/>
      </c>
      <c r="C31" s="19">
        <f>IF(A31="","",ROUND(B31*$D$4*(1-$D$5^(A31-1))/(1-$D$5),0))</f>
        <v/>
      </c>
      <c r="D31" s="20">
        <f>IF(A31="","",B31*$D$2+C31*$D$3)</f>
        <v/>
      </c>
      <c r="E31" s="20">
        <f>IF(A31="","",(B31+C31)*($D$6+$D$7))</f>
        <v/>
      </c>
      <c r="F31" s="20">
        <f>IF(A31="","",ROUND(D31*$D$8,0))</f>
        <v/>
      </c>
      <c r="G31" s="20">
        <f>IF(A31="","",B31*$D$9)</f>
        <v/>
      </c>
      <c r="H31" s="20">
        <f>IF(A31="","",$D$11)</f>
        <v/>
      </c>
      <c r="I31" s="20">
        <f>IF(A31="","",D31-E31-F31-G31-H31)</f>
        <v/>
      </c>
      <c r="J31" s="20">
        <f>IF(A31="","",SUM(OFFSET(I31,1-A31,0,A31,1)))</f>
        <v/>
      </c>
      <c r="K31" s="19">
        <f>IF(A31="","",IF(J31&lt;0,"累計はまだ赤字",IF(A31=1,"★この月で回収",IF(OFFSET(J31,-1,0)&lt;0,"★この月で回収","回収済み"))))</f>
        <v/>
      </c>
    </row>
    <row r="32" ht="22" customHeight="1">
      <c r="A32" s="19" t="n"/>
      <c r="B32" s="19">
        <f>IF(A32="","",$D$10)</f>
        <v/>
      </c>
      <c r="C32" s="19">
        <f>IF(A32="","",ROUND(B32*$D$4*(1-$D$5^(A32-1))/(1-$D$5),0))</f>
        <v/>
      </c>
      <c r="D32" s="20">
        <f>IF(A32="","",B32*$D$2+C32*$D$3)</f>
        <v/>
      </c>
      <c r="E32" s="20">
        <f>IF(A32="","",(B32+C32)*($D$6+$D$7))</f>
        <v/>
      </c>
      <c r="F32" s="20">
        <f>IF(A32="","",ROUND(D32*$D$8,0))</f>
        <v/>
      </c>
      <c r="G32" s="20">
        <f>IF(A32="","",B32*$D$9)</f>
        <v/>
      </c>
      <c r="H32" s="20">
        <f>IF(A32="","",$D$11)</f>
        <v/>
      </c>
      <c r="I32" s="20">
        <f>IF(A32="","",D32-E32-F32-G32-H32)</f>
        <v/>
      </c>
      <c r="J32" s="20">
        <f>IF(A32="","",SUM(OFFSET(I32,1-A32,0,A32,1)))</f>
        <v/>
      </c>
      <c r="K32" s="19">
        <f>IF(A32="","",IF(J32&lt;0,"累計はまだ赤字",IF(A32=1,"★この月で回収",IF(OFFSET(J32,-1,0)&lt;0,"★この月で回収","回収済み"))))</f>
        <v/>
      </c>
    </row>
    <row r="33" ht="22" customHeight="1">
      <c r="A33" s="19" t="n"/>
      <c r="B33" s="19">
        <f>IF(A33="","",$D$10)</f>
        <v/>
      </c>
      <c r="C33" s="19">
        <f>IF(A33="","",ROUND(B33*$D$4*(1-$D$5^(A33-1))/(1-$D$5),0))</f>
        <v/>
      </c>
      <c r="D33" s="20">
        <f>IF(A33="","",B33*$D$2+C33*$D$3)</f>
        <v/>
      </c>
      <c r="E33" s="20">
        <f>IF(A33="","",(B33+C33)*($D$6+$D$7))</f>
        <v/>
      </c>
      <c r="F33" s="20">
        <f>IF(A33="","",ROUND(D33*$D$8,0))</f>
        <v/>
      </c>
      <c r="G33" s="20">
        <f>IF(A33="","",B33*$D$9)</f>
        <v/>
      </c>
      <c r="H33" s="20">
        <f>IF(A33="","",$D$11)</f>
        <v/>
      </c>
      <c r="I33" s="20">
        <f>IF(A33="","",D33-E33-F33-G33-H33)</f>
        <v/>
      </c>
      <c r="J33" s="20">
        <f>IF(A33="","",SUM(OFFSET(I33,1-A33,0,A33,1)))</f>
        <v/>
      </c>
      <c r="K33" s="19">
        <f>IF(A33="","",IF(J33&lt;0,"累計はまだ赤字",IF(A33=1,"★この月で回収",IF(OFFSET(J33,-1,0)&lt;0,"★この月で回収","回収済み"))))</f>
        <v/>
      </c>
    </row>
    <row r="34" ht="22" customHeight="1">
      <c r="A34" s="19" t="n"/>
      <c r="B34" s="19">
        <f>IF(A34="","",$D$10)</f>
        <v/>
      </c>
      <c r="C34" s="19">
        <f>IF(A34="","",ROUND(B34*$D$4*(1-$D$5^(A34-1))/(1-$D$5),0))</f>
        <v/>
      </c>
      <c r="D34" s="20">
        <f>IF(A34="","",B34*$D$2+C34*$D$3)</f>
        <v/>
      </c>
      <c r="E34" s="20">
        <f>IF(A34="","",(B34+C34)*($D$6+$D$7))</f>
        <v/>
      </c>
      <c r="F34" s="20">
        <f>IF(A34="","",ROUND(D34*$D$8,0))</f>
        <v/>
      </c>
      <c r="G34" s="20">
        <f>IF(A34="","",B34*$D$9)</f>
        <v/>
      </c>
      <c r="H34" s="20">
        <f>IF(A34="","",$D$11)</f>
        <v/>
      </c>
      <c r="I34" s="20">
        <f>IF(A34="","",D34-E34-F34-G34-H34)</f>
        <v/>
      </c>
      <c r="J34" s="20">
        <f>IF(A34="","",SUM(OFFSET(I34,1-A34,0,A34,1)))</f>
        <v/>
      </c>
      <c r="K34" s="19">
        <f>IF(A34="","",IF(J34&lt;0,"累計はまだ赤字",IF(A34=1,"★この月で回収",IF(OFFSET(J34,-1,0)&lt;0,"★この月で回収","回収済み"))))</f>
        <v/>
      </c>
    </row>
    <row r="35" ht="22" customHeight="1">
      <c r="A35" s="19" t="n"/>
      <c r="B35" s="19">
        <f>IF(A35="","",$D$10)</f>
        <v/>
      </c>
      <c r="C35" s="19">
        <f>IF(A35="","",ROUND(B35*$D$4*(1-$D$5^(A35-1))/(1-$D$5),0))</f>
        <v/>
      </c>
      <c r="D35" s="20">
        <f>IF(A35="","",B35*$D$2+C35*$D$3)</f>
        <v/>
      </c>
      <c r="E35" s="20">
        <f>IF(A35="","",(B35+C35)*($D$6+$D$7))</f>
        <v/>
      </c>
      <c r="F35" s="20">
        <f>IF(A35="","",ROUND(D35*$D$8,0))</f>
        <v/>
      </c>
      <c r="G35" s="20">
        <f>IF(A35="","",B35*$D$9)</f>
        <v/>
      </c>
      <c r="H35" s="20">
        <f>IF(A35="","",$D$11)</f>
        <v/>
      </c>
      <c r="I35" s="20">
        <f>IF(A35="","",D35-E35-F35-G35-H35)</f>
        <v/>
      </c>
      <c r="J35" s="20">
        <f>IF(A35="","",SUM(OFFSET(I35,1-A35,0,A35,1)))</f>
        <v/>
      </c>
      <c r="K35" s="19">
        <f>IF(A35="","",IF(J35&lt;0,"累計はまだ赤字",IF(A35=1,"★この月で回収",IF(OFFSET(J35,-1,0)&lt;0,"★この月で回収","回収済み"))))</f>
        <v/>
      </c>
    </row>
    <row r="36" ht="22" customHeight="1">
      <c r="A36" s="19" t="n"/>
      <c r="B36" s="19">
        <f>IF(A36="","",$D$10)</f>
        <v/>
      </c>
      <c r="C36" s="19">
        <f>IF(A36="","",ROUND(B36*$D$4*(1-$D$5^(A36-1))/(1-$D$5),0))</f>
        <v/>
      </c>
      <c r="D36" s="20">
        <f>IF(A36="","",B36*$D$2+C36*$D$3)</f>
        <v/>
      </c>
      <c r="E36" s="20">
        <f>IF(A36="","",(B36+C36)*($D$6+$D$7))</f>
        <v/>
      </c>
      <c r="F36" s="20">
        <f>IF(A36="","",ROUND(D36*$D$8,0))</f>
        <v/>
      </c>
      <c r="G36" s="20">
        <f>IF(A36="","",B36*$D$9)</f>
        <v/>
      </c>
      <c r="H36" s="20">
        <f>IF(A36="","",$D$11)</f>
        <v/>
      </c>
      <c r="I36" s="20">
        <f>IF(A36="","",D36-E36-F36-G36-H36)</f>
        <v/>
      </c>
      <c r="J36" s="20">
        <f>IF(A36="","",SUM(OFFSET(I36,1-A36,0,A36,1)))</f>
        <v/>
      </c>
      <c r="K36" s="19">
        <f>IF(A36="","",IF(J36&lt;0,"累計はまだ赤字",IF(A36=1,"★この月で回収",IF(OFFSET(J36,-1,0)&lt;0,"★この月で回収","回収済み"))))</f>
        <v/>
      </c>
    </row>
    <row r="37" ht="22" customHeight="1">
      <c r="A37" s="19" t="n"/>
      <c r="B37" s="19">
        <f>IF(A37="","",$D$10)</f>
        <v/>
      </c>
      <c r="C37" s="19">
        <f>IF(A37="","",ROUND(B37*$D$4*(1-$D$5^(A37-1))/(1-$D$5),0))</f>
        <v/>
      </c>
      <c r="D37" s="20">
        <f>IF(A37="","",B37*$D$2+C37*$D$3)</f>
        <v/>
      </c>
      <c r="E37" s="20">
        <f>IF(A37="","",(B37+C37)*($D$6+$D$7))</f>
        <v/>
      </c>
      <c r="F37" s="20">
        <f>IF(A37="","",ROUND(D37*$D$8,0))</f>
        <v/>
      </c>
      <c r="G37" s="20">
        <f>IF(A37="","",B37*$D$9)</f>
        <v/>
      </c>
      <c r="H37" s="20">
        <f>IF(A37="","",$D$11)</f>
        <v/>
      </c>
      <c r="I37" s="20">
        <f>IF(A37="","",D37-E37-F37-G37-H37)</f>
        <v/>
      </c>
      <c r="J37" s="20">
        <f>IF(A37="","",SUM(OFFSET(I37,1-A37,0,A37,1)))</f>
        <v/>
      </c>
      <c r="K37" s="19">
        <f>IF(A37="","",IF(J37&lt;0,"累計はまだ赤字",IF(A37=1,"★この月で回収",IF(OFFSET(J37,-1,0)&lt;0,"★この月で回収","回収済み"))))</f>
        <v/>
      </c>
    </row>
    <row r="38" ht="22" customHeight="1">
      <c r="A38" s="19" t="n"/>
      <c r="B38" s="19">
        <f>IF(A38="","",$D$10)</f>
        <v/>
      </c>
      <c r="C38" s="19">
        <f>IF(A38="","",ROUND(B38*$D$4*(1-$D$5^(A38-1))/(1-$D$5),0))</f>
        <v/>
      </c>
      <c r="D38" s="20">
        <f>IF(A38="","",B38*$D$2+C38*$D$3)</f>
        <v/>
      </c>
      <c r="E38" s="20">
        <f>IF(A38="","",(B38+C38)*($D$6+$D$7))</f>
        <v/>
      </c>
      <c r="F38" s="20">
        <f>IF(A38="","",ROUND(D38*$D$8,0))</f>
        <v/>
      </c>
      <c r="G38" s="20">
        <f>IF(A38="","",B38*$D$9)</f>
        <v/>
      </c>
      <c r="H38" s="20">
        <f>IF(A38="","",$D$11)</f>
        <v/>
      </c>
      <c r="I38" s="20">
        <f>IF(A38="","",D38-E38-F38-G38-H38)</f>
        <v/>
      </c>
      <c r="J38" s="20">
        <f>IF(A38="","",SUM(OFFSET(I38,1-A38,0,A38,1)))</f>
        <v/>
      </c>
      <c r="K38" s="19">
        <f>IF(A38="","",IF(J38&lt;0,"累計はまだ赤字",IF(A38=1,"★この月で回収",IF(OFFSET(J38,-1,0)&lt;0,"★この月で回収","回収済み"))))</f>
        <v/>
      </c>
    </row>
    <row r="39" ht="22" customHeight="1">
      <c r="A39" s="19" t="n"/>
      <c r="B39" s="19">
        <f>IF(A39="","",$D$10)</f>
        <v/>
      </c>
      <c r="C39" s="19">
        <f>IF(A39="","",ROUND(B39*$D$4*(1-$D$5^(A39-1))/(1-$D$5),0))</f>
        <v/>
      </c>
      <c r="D39" s="20">
        <f>IF(A39="","",B39*$D$2+C39*$D$3)</f>
        <v/>
      </c>
      <c r="E39" s="20">
        <f>IF(A39="","",(B39+C39)*($D$6+$D$7))</f>
        <v/>
      </c>
      <c r="F39" s="20">
        <f>IF(A39="","",ROUND(D39*$D$8,0))</f>
        <v/>
      </c>
      <c r="G39" s="20">
        <f>IF(A39="","",B39*$D$9)</f>
        <v/>
      </c>
      <c r="H39" s="20">
        <f>IF(A39="","",$D$11)</f>
        <v/>
      </c>
      <c r="I39" s="20">
        <f>IF(A39="","",D39-E39-F39-G39-H39)</f>
        <v/>
      </c>
      <c r="J39" s="20">
        <f>IF(A39="","",SUM(OFFSET(I39,1-A39,0,A39,1)))</f>
        <v/>
      </c>
      <c r="K39" s="19">
        <f>IF(A39="","",IF(J39&lt;0,"累計はまだ赤字",IF(A39=1,"★この月で回収",IF(OFFSET(J39,-1,0)&lt;0,"★この月で回収","回収済み"))))</f>
        <v/>
      </c>
    </row>
    <row r="40" ht="22" customHeight="1">
      <c r="A40" s="19" t="n"/>
      <c r="B40" s="19">
        <f>IF(A40="","",$D$10)</f>
        <v/>
      </c>
      <c r="C40" s="19">
        <f>IF(A40="","",ROUND(B40*$D$4*(1-$D$5^(A40-1))/(1-$D$5),0))</f>
        <v/>
      </c>
      <c r="D40" s="20">
        <f>IF(A40="","",B40*$D$2+C40*$D$3)</f>
        <v/>
      </c>
      <c r="E40" s="20">
        <f>IF(A40="","",(B40+C40)*($D$6+$D$7))</f>
        <v/>
      </c>
      <c r="F40" s="20">
        <f>IF(A40="","",ROUND(D40*$D$8,0))</f>
        <v/>
      </c>
      <c r="G40" s="20">
        <f>IF(A40="","",B40*$D$9)</f>
        <v/>
      </c>
      <c r="H40" s="20">
        <f>IF(A40="","",$D$11)</f>
        <v/>
      </c>
      <c r="I40" s="20">
        <f>IF(A40="","",D40-E40-F40-G40-H40)</f>
        <v/>
      </c>
      <c r="J40" s="20">
        <f>IF(A40="","",SUM(OFFSET(I40,1-A40,0,A40,1)))</f>
        <v/>
      </c>
      <c r="K40" s="19">
        <f>IF(A40="","",IF(J40&lt;0,"累計はまだ赤字",IF(A40=1,"★この月で回収",IF(OFFSET(J40,-1,0)&lt;0,"★この月で回収","回収済み"))))</f>
        <v/>
      </c>
    </row>
    <row r="41" ht="22" customHeight="1">
      <c r="A41" s="19" t="n"/>
      <c r="B41" s="19">
        <f>IF(A41="","",$D$10)</f>
        <v/>
      </c>
      <c r="C41" s="19">
        <f>IF(A41="","",ROUND(B41*$D$4*(1-$D$5^(A41-1))/(1-$D$5),0))</f>
        <v/>
      </c>
      <c r="D41" s="20">
        <f>IF(A41="","",B41*$D$2+C41*$D$3)</f>
        <v/>
      </c>
      <c r="E41" s="20">
        <f>IF(A41="","",(B41+C41)*($D$6+$D$7))</f>
        <v/>
      </c>
      <c r="F41" s="20">
        <f>IF(A41="","",ROUND(D41*$D$8,0))</f>
        <v/>
      </c>
      <c r="G41" s="20">
        <f>IF(A41="","",B41*$D$9)</f>
        <v/>
      </c>
      <c r="H41" s="20">
        <f>IF(A41="","",$D$11)</f>
        <v/>
      </c>
      <c r="I41" s="20">
        <f>IF(A41="","",D41-E41-F41-G41-H41)</f>
        <v/>
      </c>
      <c r="J41" s="20">
        <f>IF(A41="","",SUM(OFFSET(I41,1-A41,0,A41,1)))</f>
        <v/>
      </c>
      <c r="K41" s="19">
        <f>IF(A41="","",IF(J41&lt;0,"累計はまだ赤字",IF(A41=1,"★この月で回収",IF(OFFSET(J41,-1,0)&lt;0,"★この月で回収","回収済み"))))</f>
        <v/>
      </c>
    </row>
    <row r="42" ht="22" customHeight="1">
      <c r="A42" s="19" t="n"/>
      <c r="B42" s="19">
        <f>IF(A42="","",$D$10)</f>
        <v/>
      </c>
      <c r="C42" s="19">
        <f>IF(A42="","",ROUND(B42*$D$4*(1-$D$5^(A42-1))/(1-$D$5),0))</f>
        <v/>
      </c>
      <c r="D42" s="20">
        <f>IF(A42="","",B42*$D$2+C42*$D$3)</f>
        <v/>
      </c>
      <c r="E42" s="20">
        <f>IF(A42="","",(B42+C42)*($D$6+$D$7))</f>
        <v/>
      </c>
      <c r="F42" s="20">
        <f>IF(A42="","",ROUND(D42*$D$8,0))</f>
        <v/>
      </c>
      <c r="G42" s="20">
        <f>IF(A42="","",B42*$D$9)</f>
        <v/>
      </c>
      <c r="H42" s="20">
        <f>IF(A42="","",$D$11)</f>
        <v/>
      </c>
      <c r="I42" s="20">
        <f>IF(A42="","",D42-E42-F42-G42-H42)</f>
        <v/>
      </c>
      <c r="J42" s="20">
        <f>IF(A42="","",SUM(OFFSET(I42,1-A42,0,A42,1)))</f>
        <v/>
      </c>
      <c r="K42" s="19">
        <f>IF(A42="","",IF(J42&lt;0,"累計はまだ赤字",IF(A42=1,"★この月で回収",IF(OFFSET(J42,-1,0)&lt;0,"★この月で回収","回収済み"))))</f>
        <v/>
      </c>
    </row>
    <row r="43" ht="22" customHeight="1">
      <c r="A43" s="19" t="n"/>
      <c r="B43" s="19">
        <f>IF(A43="","",$D$10)</f>
        <v/>
      </c>
      <c r="C43" s="19">
        <f>IF(A43="","",ROUND(B43*$D$4*(1-$D$5^(A43-1))/(1-$D$5),0))</f>
        <v/>
      </c>
      <c r="D43" s="20">
        <f>IF(A43="","",B43*$D$2+C43*$D$3)</f>
        <v/>
      </c>
      <c r="E43" s="20">
        <f>IF(A43="","",(B43+C43)*($D$6+$D$7))</f>
        <v/>
      </c>
      <c r="F43" s="20">
        <f>IF(A43="","",ROUND(D43*$D$8,0))</f>
        <v/>
      </c>
      <c r="G43" s="20">
        <f>IF(A43="","",B43*$D$9)</f>
        <v/>
      </c>
      <c r="H43" s="20">
        <f>IF(A43="","",$D$11)</f>
        <v/>
      </c>
      <c r="I43" s="20">
        <f>IF(A43="","",D43-E43-F43-G43-H43)</f>
        <v/>
      </c>
      <c r="J43" s="20">
        <f>IF(A43="","",SUM(OFFSET(I43,1-A43,0,A43,1)))</f>
        <v/>
      </c>
      <c r="K43" s="19">
        <f>IF(A43="","",IF(J43&lt;0,"累計はまだ赤字",IF(A43=1,"★この月で回収",IF(OFFSET(J43,-1,0)&lt;0,"★この月で回収","回収済み"))))</f>
        <v/>
      </c>
    </row>
    <row r="44" ht="22" customHeight="1">
      <c r="A44" s="19" t="n"/>
      <c r="B44" s="19">
        <f>IF(A44="","",$D$10)</f>
        <v/>
      </c>
      <c r="C44" s="19">
        <f>IF(A44="","",ROUND(B44*$D$4*(1-$D$5^(A44-1))/(1-$D$5),0))</f>
        <v/>
      </c>
      <c r="D44" s="20">
        <f>IF(A44="","",B44*$D$2+C44*$D$3)</f>
        <v/>
      </c>
      <c r="E44" s="20">
        <f>IF(A44="","",(B44+C44)*($D$6+$D$7))</f>
        <v/>
      </c>
      <c r="F44" s="20">
        <f>IF(A44="","",ROUND(D44*$D$8,0))</f>
        <v/>
      </c>
      <c r="G44" s="20">
        <f>IF(A44="","",B44*$D$9)</f>
        <v/>
      </c>
      <c r="H44" s="20">
        <f>IF(A44="","",$D$11)</f>
        <v/>
      </c>
      <c r="I44" s="20">
        <f>IF(A44="","",D44-E44-F44-G44-H44)</f>
        <v/>
      </c>
      <c r="J44" s="20">
        <f>IF(A44="","",SUM(OFFSET(I44,1-A44,0,A44,1)))</f>
        <v/>
      </c>
      <c r="K44" s="19">
        <f>IF(A44="","",IF(J44&lt;0,"累計はまだ赤字",IF(A44=1,"★この月で回収",IF(OFFSET(J44,-1,0)&lt;0,"★この月で回収","回収済み"))))</f>
        <v/>
      </c>
    </row>
    <row r="45" ht="22" customHeight="1">
      <c r="A45" s="19" t="n"/>
      <c r="B45" s="19">
        <f>IF(A45="","",$D$10)</f>
        <v/>
      </c>
      <c r="C45" s="19">
        <f>IF(A45="","",ROUND(B45*$D$4*(1-$D$5^(A45-1))/(1-$D$5),0))</f>
        <v/>
      </c>
      <c r="D45" s="20">
        <f>IF(A45="","",B45*$D$2+C45*$D$3)</f>
        <v/>
      </c>
      <c r="E45" s="20">
        <f>IF(A45="","",(B45+C45)*($D$6+$D$7))</f>
        <v/>
      </c>
      <c r="F45" s="20">
        <f>IF(A45="","",ROUND(D45*$D$8,0))</f>
        <v/>
      </c>
      <c r="G45" s="20">
        <f>IF(A45="","",B45*$D$9)</f>
        <v/>
      </c>
      <c r="H45" s="20">
        <f>IF(A45="","",$D$11)</f>
        <v/>
      </c>
      <c r="I45" s="20">
        <f>IF(A45="","",D45-E45-F45-G45-H45)</f>
        <v/>
      </c>
      <c r="J45" s="20">
        <f>IF(A45="","",SUM(OFFSET(I45,1-A45,0,A45,1)))</f>
        <v/>
      </c>
      <c r="K45" s="19">
        <f>IF(A45="","",IF(J45&lt;0,"累計はまだ赤字",IF(A45=1,"★この月で回収",IF(OFFSET(J45,-1,0)&lt;0,"★この月で回収","回収済み"))))</f>
        <v/>
      </c>
    </row>
    <row r="46" ht="22" customHeight="1">
      <c r="A46" s="19" t="n"/>
      <c r="B46" s="19">
        <f>IF(A46="","",$D$10)</f>
        <v/>
      </c>
      <c r="C46" s="19">
        <f>IF(A46="","",ROUND(B46*$D$4*(1-$D$5^(A46-1))/(1-$D$5),0))</f>
        <v/>
      </c>
      <c r="D46" s="20">
        <f>IF(A46="","",B46*$D$2+C46*$D$3)</f>
        <v/>
      </c>
      <c r="E46" s="20">
        <f>IF(A46="","",(B46+C46)*($D$6+$D$7))</f>
        <v/>
      </c>
      <c r="F46" s="20">
        <f>IF(A46="","",ROUND(D46*$D$8,0))</f>
        <v/>
      </c>
      <c r="G46" s="20">
        <f>IF(A46="","",B46*$D$9)</f>
        <v/>
      </c>
      <c r="H46" s="20">
        <f>IF(A46="","",$D$11)</f>
        <v/>
      </c>
      <c r="I46" s="20">
        <f>IF(A46="","",D46-E46-F46-G46-H46)</f>
        <v/>
      </c>
      <c r="J46" s="20">
        <f>IF(A46="","",SUM(OFFSET(I46,1-A46,0,A46,1)))</f>
        <v/>
      </c>
      <c r="K46" s="19">
        <f>IF(A46="","",IF(J46&lt;0,"累計はまだ赤字",IF(A46=1,"★この月で回収",IF(OFFSET(J46,-1,0)&lt;0,"★この月で回収","回収済み"))))</f>
        <v/>
      </c>
    </row>
    <row r="47" ht="22" customHeight="1">
      <c r="A47" s="19" t="n"/>
      <c r="B47" s="19">
        <f>IF(A47="","",$D$10)</f>
        <v/>
      </c>
      <c r="C47" s="19">
        <f>IF(A47="","",ROUND(B47*$D$4*(1-$D$5^(A47-1))/(1-$D$5),0))</f>
        <v/>
      </c>
      <c r="D47" s="20">
        <f>IF(A47="","",B47*$D$2+C47*$D$3)</f>
        <v/>
      </c>
      <c r="E47" s="20">
        <f>IF(A47="","",(B47+C47)*($D$6+$D$7))</f>
        <v/>
      </c>
      <c r="F47" s="20">
        <f>IF(A47="","",ROUND(D47*$D$8,0))</f>
        <v/>
      </c>
      <c r="G47" s="20">
        <f>IF(A47="","",B47*$D$9)</f>
        <v/>
      </c>
      <c r="H47" s="20">
        <f>IF(A47="","",$D$11)</f>
        <v/>
      </c>
      <c r="I47" s="20">
        <f>IF(A47="","",D47-E47-F47-G47-H47)</f>
        <v/>
      </c>
      <c r="J47" s="20">
        <f>IF(A47="","",SUM(OFFSET(I47,1-A47,0,A47,1)))</f>
        <v/>
      </c>
      <c r="K47" s="19">
        <f>IF(A47="","",IF(J47&lt;0,"累計はまだ赤字",IF(A47=1,"★この月で回収",IF(OFFSET(J47,-1,0)&lt;0,"★この月で回収","回収済み"))))</f>
        <v/>
      </c>
    </row>
    <row r="48" ht="22" customHeight="1">
      <c r="A48" s="19" t="n"/>
      <c r="B48" s="19">
        <f>IF(A48="","",$D$10)</f>
        <v/>
      </c>
      <c r="C48" s="19">
        <f>IF(A48="","",ROUND(B48*$D$4*(1-$D$5^(A48-1))/(1-$D$5),0))</f>
        <v/>
      </c>
      <c r="D48" s="20">
        <f>IF(A48="","",B48*$D$2+C48*$D$3)</f>
        <v/>
      </c>
      <c r="E48" s="20">
        <f>IF(A48="","",(B48+C48)*($D$6+$D$7))</f>
        <v/>
      </c>
      <c r="F48" s="20">
        <f>IF(A48="","",ROUND(D48*$D$8,0))</f>
        <v/>
      </c>
      <c r="G48" s="20">
        <f>IF(A48="","",B48*$D$9)</f>
        <v/>
      </c>
      <c r="H48" s="20">
        <f>IF(A48="","",$D$11)</f>
        <v/>
      </c>
      <c r="I48" s="20">
        <f>IF(A48="","",D48-E48-F48-G48-H48)</f>
        <v/>
      </c>
      <c r="J48" s="20">
        <f>IF(A48="","",SUM(OFFSET(I48,1-A48,0,A48,1)))</f>
        <v/>
      </c>
      <c r="K48" s="19">
        <f>IF(A48="","",IF(J48&lt;0,"累計はまだ赤字",IF(A48=1,"★この月で回収",IF(OFFSET(J48,-1,0)&lt;0,"★この月で回収","回収済み"))))</f>
        <v/>
      </c>
    </row>
    <row r="49" ht="22" customHeight="1">
      <c r="A49" s="19" t="n"/>
      <c r="B49" s="19">
        <f>IF(A49="","",$D$10)</f>
        <v/>
      </c>
      <c r="C49" s="19">
        <f>IF(A49="","",ROUND(B49*$D$4*(1-$D$5^(A49-1))/(1-$D$5),0))</f>
        <v/>
      </c>
      <c r="D49" s="20">
        <f>IF(A49="","",B49*$D$2+C49*$D$3)</f>
        <v/>
      </c>
      <c r="E49" s="20">
        <f>IF(A49="","",(B49+C49)*($D$6+$D$7))</f>
        <v/>
      </c>
      <c r="F49" s="20">
        <f>IF(A49="","",ROUND(D49*$D$8,0))</f>
        <v/>
      </c>
      <c r="G49" s="20">
        <f>IF(A49="","",B49*$D$9)</f>
        <v/>
      </c>
      <c r="H49" s="20">
        <f>IF(A49="","",$D$11)</f>
        <v/>
      </c>
      <c r="I49" s="20">
        <f>IF(A49="","",D49-E49-F49-G49-H49)</f>
        <v/>
      </c>
      <c r="J49" s="20">
        <f>IF(A49="","",SUM(OFFSET(I49,1-A49,0,A49,1)))</f>
        <v/>
      </c>
      <c r="K49" s="19">
        <f>IF(A49="","",IF(J49&lt;0,"累計はまだ赤字",IF(A49=1,"★この月で回収",IF(OFFSET(J49,-1,0)&lt;0,"★この月で回収","回収済み"))))</f>
        <v/>
      </c>
    </row>
    <row r="50" ht="22" customHeight="1">
      <c r="A50" s="19" t="n"/>
      <c r="B50" s="19">
        <f>IF(A50="","",$D$10)</f>
        <v/>
      </c>
      <c r="C50" s="19">
        <f>IF(A50="","",ROUND(B50*$D$4*(1-$D$5^(A50-1))/(1-$D$5),0))</f>
        <v/>
      </c>
      <c r="D50" s="20">
        <f>IF(A50="","",B50*$D$2+C50*$D$3)</f>
        <v/>
      </c>
      <c r="E50" s="20">
        <f>IF(A50="","",(B50+C50)*($D$6+$D$7))</f>
        <v/>
      </c>
      <c r="F50" s="20">
        <f>IF(A50="","",ROUND(D50*$D$8,0))</f>
        <v/>
      </c>
      <c r="G50" s="20">
        <f>IF(A50="","",B50*$D$9)</f>
        <v/>
      </c>
      <c r="H50" s="20">
        <f>IF(A50="","",$D$11)</f>
        <v/>
      </c>
      <c r="I50" s="20">
        <f>IF(A50="","",D50-E50-F50-G50-H50)</f>
        <v/>
      </c>
      <c r="J50" s="20">
        <f>IF(A50="","",SUM(OFFSET(I50,1-A50,0,A50,1)))</f>
        <v/>
      </c>
      <c r="K50" s="19">
        <f>IF(A50="","",IF(J50&lt;0,"累計はまだ赤字",IF(A50=1,"★この月で回収",IF(OFFSET(J50,-1,0)&lt;0,"★この月で回収","回収済み"))))</f>
        <v/>
      </c>
    </row>
  </sheetData>
  <mergeCells count="10">
    <mergeCell ref="A10:C10"/>
    <mergeCell ref="A11:C11"/>
    <mergeCell ref="A5:C5"/>
    <mergeCell ref="A8:C8"/>
    <mergeCell ref="A6:C6"/>
    <mergeCell ref="A9:C9"/>
    <mergeCell ref="A3:C3"/>
    <mergeCell ref="A7:C7"/>
    <mergeCell ref="A4:C4"/>
    <mergeCell ref="A2:C2"/>
  </mergeCells>
  <conditionalFormatting sqref="A14:K51">
    <cfRule type="expression" priority="900" dxfId="0">
      <formula>AND(MOD(ROW(),2)=0,$A14&lt;&gt;"")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I36"/>
  <sheetViews>
    <sheetView zoomScale="11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3" customWidth="1" min="4" max="4"/>
    <col width="11" customWidth="1" min="5" max="5"/>
    <col width="11" customWidth="1" min="6" max="6"/>
    <col width="13" customWidth="1" min="7" max="7"/>
    <col width="13" customWidth="1" min="8" max="8"/>
    <col width="16" customWidth="1" min="9" max="9"/>
  </cols>
  <sheetData>
    <row r="1">
      <c r="A1" s="12" t="inlineStr">
        <is>
          <t>前提（黄色のセルを書き換えると、下の表が計算し直されます）</t>
        </is>
      </c>
    </row>
    <row r="2">
      <c r="A2" s="13" t="inlineStr">
        <is>
          <t>初回価格</t>
        </is>
      </c>
      <c r="B2" s="28" t="n"/>
      <c r="C2" s="29" t="n"/>
      <c r="D2" s="14" t="n">
        <v>1500</v>
      </c>
      <c r="E2" s="15" t="inlineStr">
        <is>
          <t>円（税込）。はじめて買う人が払う金額</t>
        </is>
      </c>
    </row>
    <row r="3">
      <c r="A3" s="13" t="inlineStr">
        <is>
          <t>2回目以降の価格</t>
        </is>
      </c>
      <c r="B3" s="28" t="n"/>
      <c r="C3" s="29" t="n"/>
      <c r="D3" s="14" t="n">
        <v>5800</v>
      </c>
      <c r="E3" s="15" t="inlineStr">
        <is>
          <t>円（税込）。定期で届く2回目からの金額</t>
        </is>
      </c>
    </row>
    <row r="4">
      <c r="A4" s="13" t="inlineStr">
        <is>
          <t>2回目への継続率</t>
        </is>
      </c>
      <c r="B4" s="28" t="n"/>
      <c r="C4" s="29" t="n"/>
      <c r="D4" s="16" t="n">
        <v>0.55</v>
      </c>
      <c r="E4" s="15" t="inlineStr">
        <is>
          <t>割合（0.55＝55%）。初回の人が2回目も受け取る割合（F2転換率）</t>
        </is>
      </c>
    </row>
    <row r="5">
      <c r="A5" s="13" t="inlineStr">
        <is>
          <t>3回目以降の月次継続率</t>
        </is>
      </c>
      <c r="B5" s="28" t="n"/>
      <c r="C5" s="29" t="n"/>
      <c r="D5" s="16" t="n">
        <v>0.82</v>
      </c>
      <c r="E5" s="15" t="inlineStr">
        <is>
          <t>割合（0.82＝82%）。前の月から続ける人の割合</t>
        </is>
      </c>
    </row>
    <row r="6">
      <c r="A6" s="13" t="inlineStr">
        <is>
          <t>1回あたりの原価</t>
        </is>
      </c>
      <c r="B6" s="28" t="n"/>
      <c r="C6" s="29" t="n"/>
      <c r="D6" s="17" t="n">
        <v>850</v>
      </c>
      <c r="E6" s="15" t="inlineStr">
        <is>
          <t>円。商品1回分の製造原価（容器・箱を含む）</t>
        </is>
      </c>
    </row>
    <row r="7">
      <c r="A7" s="13" t="inlineStr">
        <is>
          <t>1回あたりの物流費</t>
        </is>
      </c>
      <c r="B7" s="28" t="n"/>
      <c r="C7" s="29" t="n"/>
      <c r="D7" s="17" t="n">
        <v>450</v>
      </c>
      <c r="E7" s="15" t="inlineStr">
        <is>
          <t>円。保管・ピッキング・梱包・送料をならした額</t>
        </is>
      </c>
    </row>
    <row r="8">
      <c r="A8" s="13" t="inlineStr">
        <is>
          <t>決済手数料率</t>
        </is>
      </c>
      <c r="B8" s="28" t="n"/>
      <c r="C8" s="29" t="n"/>
      <c r="D8" s="16" t="n">
        <v>0.035</v>
      </c>
      <c r="E8" s="15" t="inlineStr">
        <is>
          <t>割合（0.035＝3.5%）。売上にかかる手数料</t>
        </is>
      </c>
    </row>
    <row r="9">
      <c r="A9" s="13" t="inlineStr">
        <is>
          <t>獲得単価</t>
        </is>
      </c>
      <c r="B9" s="28" t="n"/>
      <c r="C9" s="29" t="n"/>
      <c r="D9" s="14" t="n">
        <v>9000</v>
      </c>
      <c r="E9" s="15" t="inlineStr">
        <is>
          <t>円。新規1人を獲得する広告費（成果報酬の単価など）</t>
        </is>
      </c>
    </row>
    <row r="10"/>
    <row r="11" ht="30" customHeight="1">
      <c r="A11" s="18" t="inlineStr">
        <is>
          <t>お届け回数</t>
        </is>
      </c>
      <c r="B11" s="18" t="inlineStr">
        <is>
          <t>届く人の割合</t>
        </is>
      </c>
      <c r="C11" s="18" t="inlineStr">
        <is>
          <t>売上（期待値）</t>
        </is>
      </c>
      <c r="D11" s="18" t="inlineStr">
        <is>
          <t>原価・物流費</t>
        </is>
      </c>
      <c r="E11" s="18" t="inlineStr">
        <is>
          <t>決済手数料</t>
        </is>
      </c>
      <c r="F11" s="18" t="inlineStr">
        <is>
          <t>広告費</t>
        </is>
      </c>
      <c r="G11" s="18" t="inlineStr">
        <is>
          <t>この回の粗利</t>
        </is>
      </c>
      <c r="H11" s="18" t="inlineStr">
        <is>
          <t>累計の粗利</t>
        </is>
      </c>
      <c r="I11" s="18" t="inlineStr">
        <is>
          <t>回収の状況</t>
        </is>
      </c>
    </row>
    <row r="12" ht="36" customHeight="1">
      <c r="A12" s="26" t="inlineStr">
        <is>
          <t>例：1（上から順に）</t>
        </is>
      </c>
      <c r="B12" s="26" t="inlineStr">
        <is>
          <t>（自動で計算）</t>
        </is>
      </c>
      <c r="C12" s="26" t="inlineStr">
        <is>
          <t>（自動で計算）</t>
        </is>
      </c>
      <c r="D12" s="26" t="inlineStr">
        <is>
          <t>（自動で計算）</t>
        </is>
      </c>
      <c r="E12" s="26" t="inlineStr">
        <is>
          <t>（自動で計算）</t>
        </is>
      </c>
      <c r="F12" s="26" t="inlineStr">
        <is>
          <t>（自動で計算）</t>
        </is>
      </c>
      <c r="G12" s="26" t="inlineStr">
        <is>
          <t>（自動で計算）</t>
        </is>
      </c>
      <c r="H12" s="26" t="inlineStr">
        <is>
          <t>（自動で計算）</t>
        </is>
      </c>
      <c r="I12" s="26" t="inlineStr">
        <is>
          <t>（自動で計算）</t>
        </is>
      </c>
    </row>
    <row r="13" ht="22" customHeight="1">
      <c r="A13" s="19" t="n"/>
      <c r="B13" s="22">
        <f>IF(A13="","",IF(A13=1,1,$D$4*$D$5^(A13-2)))</f>
        <v/>
      </c>
      <c r="C13" s="20">
        <f>IF(A13="","",ROUND(B13*IF(A13=1,$D$2,$D$3),0))</f>
        <v/>
      </c>
      <c r="D13" s="20">
        <f>IF(A13="","",ROUND(B13*($D$6+$D$7),0))</f>
        <v/>
      </c>
      <c r="E13" s="20">
        <f>IF(A13="","",ROUND(C13*$D$8,0))</f>
        <v/>
      </c>
      <c r="F13" s="20">
        <f>IF(A13="","",IF(A13=1,$D$9,0))</f>
        <v/>
      </c>
      <c r="G13" s="19">
        <f>IF(A13="","",C13-D13-E13-F13)</f>
        <v/>
      </c>
      <c r="H13" s="19">
        <f>IF(A13="","",SUM(OFFSET(G13,1-A13,0,A13,1)))</f>
        <v/>
      </c>
      <c r="I13" s="19">
        <f>IF(A13="","",IF(H13&lt;0,"まだ回収前",IF(A13=1,"★この回で回収",IF(OFFSET(H13,-1,0)&lt;0,"★この回で回収","回収済み"))))</f>
        <v/>
      </c>
    </row>
    <row r="14" ht="22" customHeight="1">
      <c r="A14" s="19" t="n"/>
      <c r="B14" s="22">
        <f>IF(A14="","",IF(A14=1,1,$D$4*$D$5^(A14-2)))</f>
        <v/>
      </c>
      <c r="C14" s="20">
        <f>IF(A14="","",ROUND(B14*IF(A14=1,$D$2,$D$3),0))</f>
        <v/>
      </c>
      <c r="D14" s="20">
        <f>IF(A14="","",ROUND(B14*($D$6+$D$7),0))</f>
        <v/>
      </c>
      <c r="E14" s="20">
        <f>IF(A14="","",ROUND(C14*$D$8,0))</f>
        <v/>
      </c>
      <c r="F14" s="20">
        <f>IF(A14="","",IF(A14=1,$D$9,0))</f>
        <v/>
      </c>
      <c r="G14" s="19">
        <f>IF(A14="","",C14-D14-E14-F14)</f>
        <v/>
      </c>
      <c r="H14" s="19">
        <f>IF(A14="","",SUM(OFFSET(G14,1-A14,0,A14,1)))</f>
        <v/>
      </c>
      <c r="I14" s="19">
        <f>IF(A14="","",IF(H14&lt;0,"まだ回収前",IF(A14=1,"★この回で回収",IF(OFFSET(H14,-1,0)&lt;0,"★この回で回収","回収済み"))))</f>
        <v/>
      </c>
    </row>
    <row r="15" ht="22" customHeight="1">
      <c r="A15" s="19" t="n"/>
      <c r="B15" s="22">
        <f>IF(A15="","",IF(A15=1,1,$D$4*$D$5^(A15-2)))</f>
        <v/>
      </c>
      <c r="C15" s="20">
        <f>IF(A15="","",ROUND(B15*IF(A15=1,$D$2,$D$3),0))</f>
        <v/>
      </c>
      <c r="D15" s="20">
        <f>IF(A15="","",ROUND(B15*($D$6+$D$7),0))</f>
        <v/>
      </c>
      <c r="E15" s="20">
        <f>IF(A15="","",ROUND(C15*$D$8,0))</f>
        <v/>
      </c>
      <c r="F15" s="20">
        <f>IF(A15="","",IF(A15=1,$D$9,0))</f>
        <v/>
      </c>
      <c r="G15" s="19">
        <f>IF(A15="","",C15-D15-E15-F15)</f>
        <v/>
      </c>
      <c r="H15" s="19">
        <f>IF(A15="","",SUM(OFFSET(G15,1-A15,0,A15,1)))</f>
        <v/>
      </c>
      <c r="I15" s="19">
        <f>IF(A15="","",IF(H15&lt;0,"まだ回収前",IF(A15=1,"★この回で回収",IF(OFFSET(H15,-1,0)&lt;0,"★この回で回収","回収済み"))))</f>
        <v/>
      </c>
    </row>
    <row r="16" ht="22" customHeight="1">
      <c r="A16" s="19" t="n"/>
      <c r="B16" s="22">
        <f>IF(A16="","",IF(A16=1,1,$D$4*$D$5^(A16-2)))</f>
        <v/>
      </c>
      <c r="C16" s="20">
        <f>IF(A16="","",ROUND(B16*IF(A16=1,$D$2,$D$3),0))</f>
        <v/>
      </c>
      <c r="D16" s="20">
        <f>IF(A16="","",ROUND(B16*($D$6+$D$7),0))</f>
        <v/>
      </c>
      <c r="E16" s="20">
        <f>IF(A16="","",ROUND(C16*$D$8,0))</f>
        <v/>
      </c>
      <c r="F16" s="20">
        <f>IF(A16="","",IF(A16=1,$D$9,0))</f>
        <v/>
      </c>
      <c r="G16" s="19">
        <f>IF(A16="","",C16-D16-E16-F16)</f>
        <v/>
      </c>
      <c r="H16" s="19">
        <f>IF(A16="","",SUM(OFFSET(G16,1-A16,0,A16,1)))</f>
        <v/>
      </c>
      <c r="I16" s="19">
        <f>IF(A16="","",IF(H16&lt;0,"まだ回収前",IF(A16=1,"★この回で回収",IF(OFFSET(H16,-1,0)&lt;0,"★この回で回収","回収済み"))))</f>
        <v/>
      </c>
    </row>
    <row r="17" ht="22" customHeight="1">
      <c r="A17" s="19" t="n"/>
      <c r="B17" s="22">
        <f>IF(A17="","",IF(A17=1,1,$D$4*$D$5^(A17-2)))</f>
        <v/>
      </c>
      <c r="C17" s="20">
        <f>IF(A17="","",ROUND(B17*IF(A17=1,$D$2,$D$3),0))</f>
        <v/>
      </c>
      <c r="D17" s="20">
        <f>IF(A17="","",ROUND(B17*($D$6+$D$7),0))</f>
        <v/>
      </c>
      <c r="E17" s="20">
        <f>IF(A17="","",ROUND(C17*$D$8,0))</f>
        <v/>
      </c>
      <c r="F17" s="20">
        <f>IF(A17="","",IF(A17=1,$D$9,0))</f>
        <v/>
      </c>
      <c r="G17" s="19">
        <f>IF(A17="","",C17-D17-E17-F17)</f>
        <v/>
      </c>
      <c r="H17" s="19">
        <f>IF(A17="","",SUM(OFFSET(G17,1-A17,0,A17,1)))</f>
        <v/>
      </c>
      <c r="I17" s="19">
        <f>IF(A17="","",IF(H17&lt;0,"まだ回収前",IF(A17=1,"★この回で回収",IF(OFFSET(H17,-1,0)&lt;0,"★この回で回収","回収済み"))))</f>
        <v/>
      </c>
    </row>
    <row r="18" ht="22" customHeight="1">
      <c r="A18" s="19" t="n"/>
      <c r="B18" s="22">
        <f>IF(A18="","",IF(A18=1,1,$D$4*$D$5^(A18-2)))</f>
        <v/>
      </c>
      <c r="C18" s="20">
        <f>IF(A18="","",ROUND(B18*IF(A18=1,$D$2,$D$3),0))</f>
        <v/>
      </c>
      <c r="D18" s="20">
        <f>IF(A18="","",ROUND(B18*($D$6+$D$7),0))</f>
        <v/>
      </c>
      <c r="E18" s="20">
        <f>IF(A18="","",ROUND(C18*$D$8,0))</f>
        <v/>
      </c>
      <c r="F18" s="20">
        <f>IF(A18="","",IF(A18=1,$D$9,0))</f>
        <v/>
      </c>
      <c r="G18" s="19">
        <f>IF(A18="","",C18-D18-E18-F18)</f>
        <v/>
      </c>
      <c r="H18" s="19">
        <f>IF(A18="","",SUM(OFFSET(G18,1-A18,0,A18,1)))</f>
        <v/>
      </c>
      <c r="I18" s="19">
        <f>IF(A18="","",IF(H18&lt;0,"まだ回収前",IF(A18=1,"★この回で回収",IF(OFFSET(H18,-1,0)&lt;0,"★この回で回収","回収済み"))))</f>
        <v/>
      </c>
    </row>
    <row r="19" ht="22" customHeight="1">
      <c r="A19" s="19" t="n"/>
      <c r="B19" s="22">
        <f>IF(A19="","",IF(A19=1,1,$D$4*$D$5^(A19-2)))</f>
        <v/>
      </c>
      <c r="C19" s="20">
        <f>IF(A19="","",ROUND(B19*IF(A19=1,$D$2,$D$3),0))</f>
        <v/>
      </c>
      <c r="D19" s="20">
        <f>IF(A19="","",ROUND(B19*($D$6+$D$7),0))</f>
        <v/>
      </c>
      <c r="E19" s="20">
        <f>IF(A19="","",ROUND(C19*$D$8,0))</f>
        <v/>
      </c>
      <c r="F19" s="20">
        <f>IF(A19="","",IF(A19=1,$D$9,0))</f>
        <v/>
      </c>
      <c r="G19" s="19">
        <f>IF(A19="","",C19-D19-E19-F19)</f>
        <v/>
      </c>
      <c r="H19" s="19">
        <f>IF(A19="","",SUM(OFFSET(G19,1-A19,0,A19,1)))</f>
        <v/>
      </c>
      <c r="I19" s="19">
        <f>IF(A19="","",IF(H19&lt;0,"まだ回収前",IF(A19=1,"★この回で回収",IF(OFFSET(H19,-1,0)&lt;0,"★この回で回収","回収済み"))))</f>
        <v/>
      </c>
    </row>
    <row r="20" ht="22" customHeight="1">
      <c r="A20" s="19" t="n"/>
      <c r="B20" s="22">
        <f>IF(A20="","",IF(A20=1,1,$D$4*$D$5^(A20-2)))</f>
        <v/>
      </c>
      <c r="C20" s="20">
        <f>IF(A20="","",ROUND(B20*IF(A20=1,$D$2,$D$3),0))</f>
        <v/>
      </c>
      <c r="D20" s="20">
        <f>IF(A20="","",ROUND(B20*($D$6+$D$7),0))</f>
        <v/>
      </c>
      <c r="E20" s="20">
        <f>IF(A20="","",ROUND(C20*$D$8,0))</f>
        <v/>
      </c>
      <c r="F20" s="20">
        <f>IF(A20="","",IF(A20=1,$D$9,0))</f>
        <v/>
      </c>
      <c r="G20" s="19">
        <f>IF(A20="","",C20-D20-E20-F20)</f>
        <v/>
      </c>
      <c r="H20" s="19">
        <f>IF(A20="","",SUM(OFFSET(G20,1-A20,0,A20,1)))</f>
        <v/>
      </c>
      <c r="I20" s="19">
        <f>IF(A20="","",IF(H20&lt;0,"まだ回収前",IF(A20=1,"★この回で回収",IF(OFFSET(H20,-1,0)&lt;0,"★この回で回収","回収済み"))))</f>
        <v/>
      </c>
    </row>
    <row r="21" ht="22" customHeight="1">
      <c r="A21" s="19" t="n"/>
      <c r="B21" s="22">
        <f>IF(A21="","",IF(A21=1,1,$D$4*$D$5^(A21-2)))</f>
        <v/>
      </c>
      <c r="C21" s="20">
        <f>IF(A21="","",ROUND(B21*IF(A21=1,$D$2,$D$3),0))</f>
        <v/>
      </c>
      <c r="D21" s="20">
        <f>IF(A21="","",ROUND(B21*($D$6+$D$7),0))</f>
        <v/>
      </c>
      <c r="E21" s="20">
        <f>IF(A21="","",ROUND(C21*$D$8,0))</f>
        <v/>
      </c>
      <c r="F21" s="20">
        <f>IF(A21="","",IF(A21=1,$D$9,0))</f>
        <v/>
      </c>
      <c r="G21" s="19">
        <f>IF(A21="","",C21-D21-E21-F21)</f>
        <v/>
      </c>
      <c r="H21" s="19">
        <f>IF(A21="","",SUM(OFFSET(G21,1-A21,0,A21,1)))</f>
        <v/>
      </c>
      <c r="I21" s="19">
        <f>IF(A21="","",IF(H21&lt;0,"まだ回収前",IF(A21=1,"★この回で回収",IF(OFFSET(H21,-1,0)&lt;0,"★この回で回収","回収済み"))))</f>
        <v/>
      </c>
    </row>
    <row r="22" ht="22" customHeight="1">
      <c r="A22" s="19" t="n"/>
      <c r="B22" s="22">
        <f>IF(A22="","",IF(A22=1,1,$D$4*$D$5^(A22-2)))</f>
        <v/>
      </c>
      <c r="C22" s="20">
        <f>IF(A22="","",ROUND(B22*IF(A22=1,$D$2,$D$3),0))</f>
        <v/>
      </c>
      <c r="D22" s="20">
        <f>IF(A22="","",ROUND(B22*($D$6+$D$7),0))</f>
        <v/>
      </c>
      <c r="E22" s="20">
        <f>IF(A22="","",ROUND(C22*$D$8,0))</f>
        <v/>
      </c>
      <c r="F22" s="20">
        <f>IF(A22="","",IF(A22=1,$D$9,0))</f>
        <v/>
      </c>
      <c r="G22" s="19">
        <f>IF(A22="","",C22-D22-E22-F22)</f>
        <v/>
      </c>
      <c r="H22" s="19">
        <f>IF(A22="","",SUM(OFFSET(G22,1-A22,0,A22,1)))</f>
        <v/>
      </c>
      <c r="I22" s="19">
        <f>IF(A22="","",IF(H22&lt;0,"まだ回収前",IF(A22=1,"★この回で回収",IF(OFFSET(H22,-1,0)&lt;0,"★この回で回収","回収済み"))))</f>
        <v/>
      </c>
    </row>
    <row r="23" ht="22" customHeight="1">
      <c r="A23" s="19" t="n"/>
      <c r="B23" s="22">
        <f>IF(A23="","",IF(A23=1,1,$D$4*$D$5^(A23-2)))</f>
        <v/>
      </c>
      <c r="C23" s="20">
        <f>IF(A23="","",ROUND(B23*IF(A23=1,$D$2,$D$3),0))</f>
        <v/>
      </c>
      <c r="D23" s="20">
        <f>IF(A23="","",ROUND(B23*($D$6+$D$7),0))</f>
        <v/>
      </c>
      <c r="E23" s="20">
        <f>IF(A23="","",ROUND(C23*$D$8,0))</f>
        <v/>
      </c>
      <c r="F23" s="20">
        <f>IF(A23="","",IF(A23=1,$D$9,0))</f>
        <v/>
      </c>
      <c r="G23" s="19">
        <f>IF(A23="","",C23-D23-E23-F23)</f>
        <v/>
      </c>
      <c r="H23" s="19">
        <f>IF(A23="","",SUM(OFFSET(G23,1-A23,0,A23,1)))</f>
        <v/>
      </c>
      <c r="I23" s="19">
        <f>IF(A23="","",IF(H23&lt;0,"まだ回収前",IF(A23=1,"★この回で回収",IF(OFFSET(H23,-1,0)&lt;0,"★この回で回収","回収済み"))))</f>
        <v/>
      </c>
    </row>
    <row r="24" ht="22" customHeight="1">
      <c r="A24" s="19" t="n"/>
      <c r="B24" s="22">
        <f>IF(A24="","",IF(A24=1,1,$D$4*$D$5^(A24-2)))</f>
        <v/>
      </c>
      <c r="C24" s="20">
        <f>IF(A24="","",ROUND(B24*IF(A24=1,$D$2,$D$3),0))</f>
        <v/>
      </c>
      <c r="D24" s="20">
        <f>IF(A24="","",ROUND(B24*($D$6+$D$7),0))</f>
        <v/>
      </c>
      <c r="E24" s="20">
        <f>IF(A24="","",ROUND(C24*$D$8,0))</f>
        <v/>
      </c>
      <c r="F24" s="20">
        <f>IF(A24="","",IF(A24=1,$D$9,0))</f>
        <v/>
      </c>
      <c r="G24" s="19">
        <f>IF(A24="","",C24-D24-E24-F24)</f>
        <v/>
      </c>
      <c r="H24" s="19">
        <f>IF(A24="","",SUM(OFFSET(G24,1-A24,0,A24,1)))</f>
        <v/>
      </c>
      <c r="I24" s="19">
        <f>IF(A24="","",IF(H24&lt;0,"まだ回収前",IF(A24=1,"★この回で回収",IF(OFFSET(H24,-1,0)&lt;0,"★この回で回収","回収済み"))))</f>
        <v/>
      </c>
    </row>
    <row r="25" ht="22" customHeight="1">
      <c r="A25" s="19" t="n"/>
      <c r="B25" s="22">
        <f>IF(A25="","",IF(A25=1,1,$D$4*$D$5^(A25-2)))</f>
        <v/>
      </c>
      <c r="C25" s="20">
        <f>IF(A25="","",ROUND(B25*IF(A25=1,$D$2,$D$3),0))</f>
        <v/>
      </c>
      <c r="D25" s="20">
        <f>IF(A25="","",ROUND(B25*($D$6+$D$7),0))</f>
        <v/>
      </c>
      <c r="E25" s="20">
        <f>IF(A25="","",ROUND(C25*$D$8,0))</f>
        <v/>
      </c>
      <c r="F25" s="20">
        <f>IF(A25="","",IF(A25=1,$D$9,0))</f>
        <v/>
      </c>
      <c r="G25" s="19">
        <f>IF(A25="","",C25-D25-E25-F25)</f>
        <v/>
      </c>
      <c r="H25" s="19">
        <f>IF(A25="","",SUM(OFFSET(G25,1-A25,0,A25,1)))</f>
        <v/>
      </c>
      <c r="I25" s="19">
        <f>IF(A25="","",IF(H25&lt;0,"まだ回収前",IF(A25=1,"★この回で回収",IF(OFFSET(H25,-1,0)&lt;0,"★この回で回収","回収済み"))))</f>
        <v/>
      </c>
    </row>
    <row r="26" ht="22" customHeight="1">
      <c r="A26" s="19" t="n"/>
      <c r="B26" s="22">
        <f>IF(A26="","",IF(A26=1,1,$D$4*$D$5^(A26-2)))</f>
        <v/>
      </c>
      <c r="C26" s="20">
        <f>IF(A26="","",ROUND(B26*IF(A26=1,$D$2,$D$3),0))</f>
        <v/>
      </c>
      <c r="D26" s="20">
        <f>IF(A26="","",ROUND(B26*($D$6+$D$7),0))</f>
        <v/>
      </c>
      <c r="E26" s="20">
        <f>IF(A26="","",ROUND(C26*$D$8,0))</f>
        <v/>
      </c>
      <c r="F26" s="20">
        <f>IF(A26="","",IF(A26=1,$D$9,0))</f>
        <v/>
      </c>
      <c r="G26" s="19">
        <f>IF(A26="","",C26-D26-E26-F26)</f>
        <v/>
      </c>
      <c r="H26" s="19">
        <f>IF(A26="","",SUM(OFFSET(G26,1-A26,0,A26,1)))</f>
        <v/>
      </c>
      <c r="I26" s="19">
        <f>IF(A26="","",IF(H26&lt;0,"まだ回収前",IF(A26=1,"★この回で回収",IF(OFFSET(H26,-1,0)&lt;0,"★この回で回収","回収済み"))))</f>
        <v/>
      </c>
    </row>
    <row r="27" ht="22" customHeight="1">
      <c r="A27" s="19" t="n"/>
      <c r="B27" s="22">
        <f>IF(A27="","",IF(A27=1,1,$D$4*$D$5^(A27-2)))</f>
        <v/>
      </c>
      <c r="C27" s="20">
        <f>IF(A27="","",ROUND(B27*IF(A27=1,$D$2,$D$3),0))</f>
        <v/>
      </c>
      <c r="D27" s="20">
        <f>IF(A27="","",ROUND(B27*($D$6+$D$7),0))</f>
        <v/>
      </c>
      <c r="E27" s="20">
        <f>IF(A27="","",ROUND(C27*$D$8,0))</f>
        <v/>
      </c>
      <c r="F27" s="20">
        <f>IF(A27="","",IF(A27=1,$D$9,0))</f>
        <v/>
      </c>
      <c r="G27" s="19">
        <f>IF(A27="","",C27-D27-E27-F27)</f>
        <v/>
      </c>
      <c r="H27" s="19">
        <f>IF(A27="","",SUM(OFFSET(G27,1-A27,0,A27,1)))</f>
        <v/>
      </c>
      <c r="I27" s="19">
        <f>IF(A27="","",IF(H27&lt;0,"まだ回収前",IF(A27=1,"★この回で回収",IF(OFFSET(H27,-1,0)&lt;0,"★この回で回収","回収済み"))))</f>
        <v/>
      </c>
    </row>
    <row r="28" ht="22" customHeight="1">
      <c r="A28" s="19" t="n"/>
      <c r="B28" s="22">
        <f>IF(A28="","",IF(A28=1,1,$D$4*$D$5^(A28-2)))</f>
        <v/>
      </c>
      <c r="C28" s="20">
        <f>IF(A28="","",ROUND(B28*IF(A28=1,$D$2,$D$3),0))</f>
        <v/>
      </c>
      <c r="D28" s="20">
        <f>IF(A28="","",ROUND(B28*($D$6+$D$7),0))</f>
        <v/>
      </c>
      <c r="E28" s="20">
        <f>IF(A28="","",ROUND(C28*$D$8,0))</f>
        <v/>
      </c>
      <c r="F28" s="20">
        <f>IF(A28="","",IF(A28=1,$D$9,0))</f>
        <v/>
      </c>
      <c r="G28" s="19">
        <f>IF(A28="","",C28-D28-E28-F28)</f>
        <v/>
      </c>
      <c r="H28" s="19">
        <f>IF(A28="","",SUM(OFFSET(G28,1-A28,0,A28,1)))</f>
        <v/>
      </c>
      <c r="I28" s="19">
        <f>IF(A28="","",IF(H28&lt;0,"まだ回収前",IF(A28=1,"★この回で回収",IF(OFFSET(H28,-1,0)&lt;0,"★この回で回収","回収済み"))))</f>
        <v/>
      </c>
    </row>
    <row r="29" ht="22" customHeight="1">
      <c r="A29" s="19" t="n"/>
      <c r="B29" s="22">
        <f>IF(A29="","",IF(A29=1,1,$D$4*$D$5^(A29-2)))</f>
        <v/>
      </c>
      <c r="C29" s="20">
        <f>IF(A29="","",ROUND(B29*IF(A29=1,$D$2,$D$3),0))</f>
        <v/>
      </c>
      <c r="D29" s="20">
        <f>IF(A29="","",ROUND(B29*($D$6+$D$7),0))</f>
        <v/>
      </c>
      <c r="E29" s="20">
        <f>IF(A29="","",ROUND(C29*$D$8,0))</f>
        <v/>
      </c>
      <c r="F29" s="20">
        <f>IF(A29="","",IF(A29=1,$D$9,0))</f>
        <v/>
      </c>
      <c r="G29" s="19">
        <f>IF(A29="","",C29-D29-E29-F29)</f>
        <v/>
      </c>
      <c r="H29" s="19">
        <f>IF(A29="","",SUM(OFFSET(G29,1-A29,0,A29,1)))</f>
        <v/>
      </c>
      <c r="I29" s="19">
        <f>IF(A29="","",IF(H29&lt;0,"まだ回収前",IF(A29=1,"★この回で回収",IF(OFFSET(H29,-1,0)&lt;0,"★この回で回収","回収済み"))))</f>
        <v/>
      </c>
    </row>
    <row r="30" ht="22" customHeight="1">
      <c r="A30" s="19" t="n"/>
      <c r="B30" s="22">
        <f>IF(A30="","",IF(A30=1,1,$D$4*$D$5^(A30-2)))</f>
        <v/>
      </c>
      <c r="C30" s="20">
        <f>IF(A30="","",ROUND(B30*IF(A30=1,$D$2,$D$3),0))</f>
        <v/>
      </c>
      <c r="D30" s="20">
        <f>IF(A30="","",ROUND(B30*($D$6+$D$7),0))</f>
        <v/>
      </c>
      <c r="E30" s="20">
        <f>IF(A30="","",ROUND(C30*$D$8,0))</f>
        <v/>
      </c>
      <c r="F30" s="20">
        <f>IF(A30="","",IF(A30=1,$D$9,0))</f>
        <v/>
      </c>
      <c r="G30" s="19">
        <f>IF(A30="","",C30-D30-E30-F30)</f>
        <v/>
      </c>
      <c r="H30" s="19">
        <f>IF(A30="","",SUM(OFFSET(G30,1-A30,0,A30,1)))</f>
        <v/>
      </c>
      <c r="I30" s="19">
        <f>IF(A30="","",IF(H30&lt;0,"まだ回収前",IF(A30=1,"★この回で回収",IF(OFFSET(H30,-1,0)&lt;0,"★この回で回収","回収済み"))))</f>
        <v/>
      </c>
    </row>
    <row r="31" ht="22" customHeight="1">
      <c r="A31" s="19" t="n"/>
      <c r="B31" s="22">
        <f>IF(A31="","",IF(A31=1,1,$D$4*$D$5^(A31-2)))</f>
        <v/>
      </c>
      <c r="C31" s="20">
        <f>IF(A31="","",ROUND(B31*IF(A31=1,$D$2,$D$3),0))</f>
        <v/>
      </c>
      <c r="D31" s="20">
        <f>IF(A31="","",ROUND(B31*($D$6+$D$7),0))</f>
        <v/>
      </c>
      <c r="E31" s="20">
        <f>IF(A31="","",ROUND(C31*$D$8,0))</f>
        <v/>
      </c>
      <c r="F31" s="20">
        <f>IF(A31="","",IF(A31=1,$D$9,0))</f>
        <v/>
      </c>
      <c r="G31" s="19">
        <f>IF(A31="","",C31-D31-E31-F31)</f>
        <v/>
      </c>
      <c r="H31" s="19">
        <f>IF(A31="","",SUM(OFFSET(G31,1-A31,0,A31,1)))</f>
        <v/>
      </c>
      <c r="I31" s="19">
        <f>IF(A31="","",IF(H31&lt;0,"まだ回収前",IF(A31=1,"★この回で回収",IF(OFFSET(H31,-1,0)&lt;0,"★この回で回収","回収済み"))))</f>
        <v/>
      </c>
    </row>
    <row r="32" ht="22" customHeight="1">
      <c r="A32" s="19" t="n"/>
      <c r="B32" s="22">
        <f>IF(A32="","",IF(A32=1,1,$D$4*$D$5^(A32-2)))</f>
        <v/>
      </c>
      <c r="C32" s="20">
        <f>IF(A32="","",ROUND(B32*IF(A32=1,$D$2,$D$3),0))</f>
        <v/>
      </c>
      <c r="D32" s="20">
        <f>IF(A32="","",ROUND(B32*($D$6+$D$7),0))</f>
        <v/>
      </c>
      <c r="E32" s="20">
        <f>IF(A32="","",ROUND(C32*$D$8,0))</f>
        <v/>
      </c>
      <c r="F32" s="20">
        <f>IF(A32="","",IF(A32=1,$D$9,0))</f>
        <v/>
      </c>
      <c r="G32" s="19">
        <f>IF(A32="","",C32-D32-E32-F32)</f>
        <v/>
      </c>
      <c r="H32" s="19">
        <f>IF(A32="","",SUM(OFFSET(G32,1-A32,0,A32,1)))</f>
        <v/>
      </c>
      <c r="I32" s="19">
        <f>IF(A32="","",IF(H32&lt;0,"まだ回収前",IF(A32=1,"★この回で回収",IF(OFFSET(H32,-1,0)&lt;0,"★この回で回収","回収済み"))))</f>
        <v/>
      </c>
    </row>
    <row r="33" ht="22" customHeight="1">
      <c r="A33" s="19" t="n"/>
      <c r="B33" s="22">
        <f>IF(A33="","",IF(A33=1,1,$D$4*$D$5^(A33-2)))</f>
        <v/>
      </c>
      <c r="C33" s="20">
        <f>IF(A33="","",ROUND(B33*IF(A33=1,$D$2,$D$3),0))</f>
        <v/>
      </c>
      <c r="D33" s="20">
        <f>IF(A33="","",ROUND(B33*($D$6+$D$7),0))</f>
        <v/>
      </c>
      <c r="E33" s="20">
        <f>IF(A33="","",ROUND(C33*$D$8,0))</f>
        <v/>
      </c>
      <c r="F33" s="20">
        <f>IF(A33="","",IF(A33=1,$D$9,0))</f>
        <v/>
      </c>
      <c r="G33" s="19">
        <f>IF(A33="","",C33-D33-E33-F33)</f>
        <v/>
      </c>
      <c r="H33" s="19">
        <f>IF(A33="","",SUM(OFFSET(G33,1-A33,0,A33,1)))</f>
        <v/>
      </c>
      <c r="I33" s="19">
        <f>IF(A33="","",IF(H33&lt;0,"まだ回収前",IF(A33=1,"★この回で回収",IF(OFFSET(H33,-1,0)&lt;0,"★この回で回収","回収済み"))))</f>
        <v/>
      </c>
    </row>
    <row r="34" ht="22" customHeight="1">
      <c r="A34" s="19" t="n"/>
      <c r="B34" s="22">
        <f>IF(A34="","",IF(A34=1,1,$D$4*$D$5^(A34-2)))</f>
        <v/>
      </c>
      <c r="C34" s="20">
        <f>IF(A34="","",ROUND(B34*IF(A34=1,$D$2,$D$3),0))</f>
        <v/>
      </c>
      <c r="D34" s="20">
        <f>IF(A34="","",ROUND(B34*($D$6+$D$7),0))</f>
        <v/>
      </c>
      <c r="E34" s="20">
        <f>IF(A34="","",ROUND(C34*$D$8,0))</f>
        <v/>
      </c>
      <c r="F34" s="20">
        <f>IF(A34="","",IF(A34=1,$D$9,0))</f>
        <v/>
      </c>
      <c r="G34" s="19">
        <f>IF(A34="","",C34-D34-E34-F34)</f>
        <v/>
      </c>
      <c r="H34" s="19">
        <f>IF(A34="","",SUM(OFFSET(G34,1-A34,0,A34,1)))</f>
        <v/>
      </c>
      <c r="I34" s="19">
        <f>IF(A34="","",IF(H34&lt;0,"まだ回収前",IF(A34=1,"★この回で回収",IF(OFFSET(H34,-1,0)&lt;0,"★この回で回収","回収済み"))))</f>
        <v/>
      </c>
    </row>
    <row r="35" ht="22" customHeight="1">
      <c r="A35" s="19" t="n"/>
      <c r="B35" s="22">
        <f>IF(A35="","",IF(A35=1,1,$D$4*$D$5^(A35-2)))</f>
        <v/>
      </c>
      <c r="C35" s="20">
        <f>IF(A35="","",ROUND(B35*IF(A35=1,$D$2,$D$3),0))</f>
        <v/>
      </c>
      <c r="D35" s="20">
        <f>IF(A35="","",ROUND(B35*($D$6+$D$7),0))</f>
        <v/>
      </c>
      <c r="E35" s="20">
        <f>IF(A35="","",ROUND(C35*$D$8,0))</f>
        <v/>
      </c>
      <c r="F35" s="20">
        <f>IF(A35="","",IF(A35=1,$D$9,0))</f>
        <v/>
      </c>
      <c r="G35" s="19">
        <f>IF(A35="","",C35-D35-E35-F35)</f>
        <v/>
      </c>
      <c r="H35" s="19">
        <f>IF(A35="","",SUM(OFFSET(G35,1-A35,0,A35,1)))</f>
        <v/>
      </c>
      <c r="I35" s="19">
        <f>IF(A35="","",IF(H35&lt;0,"まだ回収前",IF(A35=1,"★この回で回収",IF(OFFSET(H35,-1,0)&lt;0,"★この回で回収","回収済み"))))</f>
        <v/>
      </c>
    </row>
    <row r="36" ht="22" customHeight="1">
      <c r="A36" s="19" t="n"/>
      <c r="B36" s="22">
        <f>IF(A36="","",IF(A36=1,1,$D$4*$D$5^(A36-2)))</f>
        <v/>
      </c>
      <c r="C36" s="20">
        <f>IF(A36="","",ROUND(B36*IF(A36=1,$D$2,$D$3),0))</f>
        <v/>
      </c>
      <c r="D36" s="20">
        <f>IF(A36="","",ROUND(B36*($D$6+$D$7),0))</f>
        <v/>
      </c>
      <c r="E36" s="20">
        <f>IF(A36="","",ROUND(C36*$D$8,0))</f>
        <v/>
      </c>
      <c r="F36" s="20">
        <f>IF(A36="","",IF(A36=1,$D$9,0))</f>
        <v/>
      </c>
      <c r="G36" s="19">
        <f>IF(A36="","",C36-D36-E36-F36)</f>
        <v/>
      </c>
      <c r="H36" s="19">
        <f>IF(A36="","",SUM(OFFSET(G36,1-A36,0,A36,1)))</f>
        <v/>
      </c>
      <c r="I36" s="19">
        <f>IF(A36="","",IF(H36&lt;0,"まだ回収前",IF(A36=1,"★この回で回収",IF(OFFSET(H36,-1,0)&lt;0,"★この回で回収","回収済み"))))</f>
        <v/>
      </c>
    </row>
  </sheetData>
  <mergeCells count="8">
    <mergeCell ref="A5:C5"/>
    <mergeCell ref="A8:C8"/>
    <mergeCell ref="A6:C6"/>
    <mergeCell ref="A9:C9"/>
    <mergeCell ref="A3:C3"/>
    <mergeCell ref="A7:C7"/>
    <mergeCell ref="A4:C4"/>
    <mergeCell ref="A2:C2"/>
  </mergeCells>
  <conditionalFormatting sqref="A12:I37">
    <cfRule type="expression" priority="900" dxfId="0">
      <formula>AND(MOD(ROW(),2)=0,$A12&lt;&gt;"")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2E5C8A"/>
    <outlinePr summaryBelow="1" summaryRight="1"/>
    <pageSetUpPr/>
  </sheetPr>
  <dimension ref="A1:B12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23" t="inlineStr">
        <is>
          <t>項目</t>
        </is>
      </c>
      <c r="B1" s="23" t="inlineStr">
        <is>
          <t>内容</t>
        </is>
      </c>
    </row>
    <row r="2" ht="22" customHeight="1">
      <c r="A2" s="24" t="inlineStr">
        <is>
          <t>初回価格</t>
        </is>
      </c>
      <c r="B2" s="27" t="inlineStr">
        <is>
          <t>例：通常価格の7〜8割引きなど。安くするほど獲得は増えますが、2回目への継続率は下がりやすくなります</t>
        </is>
      </c>
    </row>
    <row r="3" ht="22" customHeight="1">
      <c r="A3" s="24" t="inlineStr">
        <is>
          <t>2回目以降の価格</t>
        </is>
      </c>
      <c r="B3" s="27" t="inlineStr">
        <is>
          <t>例：通常価格から1〜2割引き。値上げを考えるときは別シートで逆算してから決めます</t>
        </is>
      </c>
    </row>
    <row r="4" ht="22" customHeight="1">
      <c r="A4" s="24" t="inlineStr">
        <is>
          <t>2回目への継続率（F2転換率）</t>
        </is>
      </c>
      <c r="B4" s="27" t="inlineStr">
        <is>
          <t>例：似た商材の実績や、テスト販売の数字を使います。わからないうちは低めに置きます</t>
        </is>
      </c>
    </row>
    <row r="5" ht="22" customHeight="1">
      <c r="A5" s="24" t="inlineStr">
        <is>
          <t>3回目以降の月次継続率</t>
        </is>
      </c>
      <c r="B5" s="27" t="inlineStr">
        <is>
          <t>例：2回目を受け取った人が翌月も続ける割合。商材の使い切り期間で大きく変わります</t>
        </is>
      </c>
    </row>
    <row r="6" ht="22" customHeight="1">
      <c r="A6" s="24" t="inlineStr">
        <is>
          <t>1回あたりの原価</t>
        </is>
      </c>
      <c r="B6" s="27" t="inlineStr">
        <is>
          <t>例：中身・容器・外箱・ラベルの合計。小ロットの試作価格ではなく、量産時の見積りで入れます</t>
        </is>
      </c>
    </row>
    <row r="7" ht="22" customHeight="1">
      <c r="A7" s="24" t="inlineStr">
        <is>
          <t>1回あたりの物流費</t>
        </is>
      </c>
      <c r="B7" s="27" t="inlineStr">
        <is>
          <t>例：保管料・出荷作業料・資材・送料を、1件あたりにならした金額</t>
        </is>
      </c>
    </row>
    <row r="8" ht="22" customHeight="1">
      <c r="A8" s="24" t="inlineStr">
        <is>
          <t>決済手数料率</t>
        </is>
      </c>
      <c r="B8" s="27" t="inlineStr">
        <is>
          <t>例：カード・後払い・コンビニ払いなどの比率で平均した手数料</t>
        </is>
      </c>
    </row>
    <row r="9" ht="22" customHeight="1">
      <c r="A9" s="24" t="inlineStr">
        <is>
          <t>獲得単価</t>
        </is>
      </c>
      <c r="B9" s="27" t="inlineStr">
        <is>
          <t>例：成果報酬の単価に、ASP手数料やクリエイティブ制作費の按分を足した額</t>
        </is>
      </c>
    </row>
    <row r="10" ht="22" customHeight="1">
      <c r="A10" s="24" t="inlineStr">
        <is>
          <t>毎月の新規獲得数</t>
        </is>
      </c>
      <c r="B10" s="27" t="inlineStr">
        <is>
          <t>例：広告予算÷獲得単価。最初の数か月は少なめから始める計画にしておくと安全です</t>
        </is>
      </c>
    </row>
    <row r="11" ht="22" customHeight="1">
      <c r="A11" s="24" t="inlineStr">
        <is>
          <t>毎月の固定費</t>
        </is>
      </c>
      <c r="B11" s="27" t="inlineStr">
        <is>
          <t>例：担当者の人件費、カートやBOTの月額、問い合わせ窓口の外注費</t>
        </is>
      </c>
    </row>
    <row r="12" ht="22" customHeight="1">
      <c r="A12" s="24" t="inlineStr">
        <is>
          <t>この表でわからないこと</t>
        </is>
      </c>
      <c r="B12" s="27" t="inlineStr">
        <is>
          <t>例：在庫を先に仕入れる資金、返品・未払い、季節による獲得の増減は含めていません。別途見込みます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株式会社LIFRELL（LIF Tech）</dc:creator>
  <dcterms:created xmlns:dcterms="http://purl.org/dc/terms/" xmlns:xsi="http://www.w3.org/2001/XMLSchema-instance" xsi:type="dcterms:W3CDTF">2026-10-11T13:48:20Z</dcterms:created>
  <dcterms:modified xmlns:dcterms="http://purl.org/dc/terms/" xmlns:xsi="http://www.w3.org/2001/XMLSchema-instance" xsi:type="dcterms:W3CDTF">2026-10-11T14:02:34Z</dcterms:modified>
  <cp:lastModifiedBy>LIFRELL</cp:lastModifiedBy>
</cp:coreProperties>
</file>